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255" windowWidth="15360" windowHeight="8790" activeTab="5"/>
  </bookViews>
  <sheets>
    <sheet name="1.1" sheetId="1" r:id="rId1"/>
    <sheet name="1.2" sheetId="2" r:id="rId2"/>
    <sheet name="1.3" sheetId="3" r:id="rId3"/>
    <sheet name="1.4" sheetId="4" r:id="rId4"/>
    <sheet name="1.6" sheetId="5" r:id="rId5"/>
    <sheet name="1" sheetId="6" r:id="rId6"/>
  </sheets>
  <definedNames/>
  <calcPr fullCalcOnLoad="1"/>
</workbook>
</file>

<file path=xl/sharedStrings.xml><?xml version="1.0" encoding="utf-8"?>
<sst xmlns="http://schemas.openxmlformats.org/spreadsheetml/2006/main" count="552" uniqueCount="102">
  <si>
    <t>คณะ/หน่วยงาน</t>
  </si>
  <si>
    <t>จำนวน</t>
  </si>
  <si>
    <t>ค่าเฉลี่ย</t>
  </si>
  <si>
    <t>โครงการ/</t>
  </si>
  <si>
    <t>ความพึงพอใจ</t>
  </si>
  <si>
    <t xml:space="preserve"> กิจกรรม</t>
  </si>
  <si>
    <t>กลุ่มสาขาวิทยาศาสตร์สุขภาพ</t>
  </si>
  <si>
    <t>คณะทันตแพทยศาสตร์</t>
  </si>
  <si>
    <r>
      <t xml:space="preserve">คณะพยาบาลศาตร์                                  </t>
    </r>
    <r>
      <rPr>
        <sz val="14"/>
        <color indexed="10"/>
        <rFont val="Angsana New"/>
        <family val="1"/>
      </rPr>
      <t xml:space="preserve"> </t>
    </r>
  </si>
  <si>
    <t>คณะแพทยศาสตร์</t>
  </si>
  <si>
    <t>คณะเภสัชศาสตร์</t>
  </si>
  <si>
    <t>โครงการจัดตั้งคณะการแพทย์แผนไทย</t>
  </si>
  <si>
    <t>กลุ่มสาขาวิทยาศาสตร์กายภาพและชีวภาพ</t>
  </si>
  <si>
    <t xml:space="preserve">คณะวิทยาศาสตร์                                    </t>
  </si>
  <si>
    <t>คณะวิทยาศาสตร์และเทคโนโลยี</t>
  </si>
  <si>
    <t>คณะการจัดการสิ่งแวดล้อม</t>
  </si>
  <si>
    <t>คณะเทคโนโลยีและสิ่งแวดล้อม</t>
  </si>
  <si>
    <t>กลุ่มสาขาวิศวกรรมศาสตร์</t>
  </si>
  <si>
    <t xml:space="preserve"> คณะวิศวกรรมศาสตร์</t>
  </si>
  <si>
    <t>กลุ่มสาขาเกษตรศาสตร์</t>
  </si>
  <si>
    <t xml:space="preserve">คณะอุตสาหกรรมเกษตร                          </t>
  </si>
  <si>
    <t>คณะทรัพยากรธรรมชาติ</t>
  </si>
  <si>
    <r>
      <t>คณะเทคโนโลยีและการจัดการ</t>
    </r>
    <r>
      <rPr>
        <sz val="14"/>
        <color indexed="10"/>
        <rFont val="Angsana New"/>
        <family val="1"/>
      </rPr>
      <t xml:space="preserve">                  </t>
    </r>
  </si>
  <si>
    <t>กลุ่มสาขาบริหารธุรกิจ/พาณิชยศาสตร์</t>
  </si>
  <si>
    <t>บัญชี การจัดการ การท่องเที่ยว เศรษฐศาสตร์</t>
  </si>
  <si>
    <t>คณะวิทยาการจัดการ</t>
  </si>
  <si>
    <t xml:space="preserve">คณะพาณิชยศาสตร์และการจัดการ            </t>
  </si>
  <si>
    <t>คณะเศรษฐศาสตร์</t>
  </si>
  <si>
    <t xml:space="preserve">คณะอุตสาหกรรมบริการ                           </t>
  </si>
  <si>
    <t>กลุ่มสาขาครุศาสตร์/ศึกษาศาสตร์</t>
  </si>
  <si>
    <t>คณะศึกษาศาสตร์</t>
  </si>
  <si>
    <t>กลุ่มสาขามนุษยศาสตร์และสังคมศาสตร์</t>
  </si>
  <si>
    <t xml:space="preserve">คณะนิติศาสตร์                                       </t>
  </si>
  <si>
    <t xml:space="preserve">คณะมนุษยศาสตร์และสังคมศาสตร์             </t>
  </si>
  <si>
    <t xml:space="preserve">คณะศิลปศาสตร์ </t>
  </si>
  <si>
    <t xml:space="preserve">วิทยาลัยอิสลามศึกษา                              </t>
  </si>
  <si>
    <t xml:space="preserve">คณะรัฐศาสตร์                                        </t>
  </si>
  <si>
    <t xml:space="preserve">คณะศิลปกรรมศาสตร์                            </t>
  </si>
  <si>
    <t>กลุ่มสหวิทยาการ</t>
  </si>
  <si>
    <t xml:space="preserve">คณะวิทยาการสื่อสาร                              </t>
  </si>
  <si>
    <t xml:space="preserve">คณะศิลปศาสตร์และวิทยาศาสตร์               </t>
  </si>
  <si>
    <t xml:space="preserve">กลุ่มสนับสนุนวิชาการ </t>
  </si>
  <si>
    <t>วิทยาลัยชุมชนภูเก็ต</t>
  </si>
  <si>
    <t>ศูนย์คอมพิวเตอร์</t>
  </si>
  <si>
    <t xml:space="preserve">ศูนย์เคริองมือวิทยาศาสตร์ </t>
  </si>
  <si>
    <t>สำนักส่งเสริมและการศึกษาต่อเนื่อง</t>
  </si>
  <si>
    <t xml:space="preserve">สำนักวิจัยและพัฒนา </t>
  </si>
  <si>
    <t xml:space="preserve">สำนักวิทยบริการ </t>
  </si>
  <si>
    <t>หอสมุดคุณหญิงหลงฯ</t>
  </si>
  <si>
    <t xml:space="preserve">กลุ่มสนับสนุนบริหาร </t>
  </si>
  <si>
    <t xml:space="preserve">หน่วยตรวจสอบภายใน </t>
  </si>
  <si>
    <t xml:space="preserve">สำนักประกันคุณภาพ </t>
  </si>
  <si>
    <t xml:space="preserve">กองกลาง </t>
  </si>
  <si>
    <t xml:space="preserve">กองกิจการนักศึกษา </t>
  </si>
  <si>
    <t xml:space="preserve">กองคลัง </t>
  </si>
  <si>
    <t xml:space="preserve">กองบริการการศึกษา </t>
  </si>
  <si>
    <t xml:space="preserve">กองแผนงาน </t>
  </si>
  <si>
    <t xml:space="preserve">กองอาคารสถานที่ </t>
  </si>
  <si>
    <r>
      <t>สำนักงานเขตการศึกษาตรัง</t>
    </r>
    <r>
      <rPr>
        <sz val="14"/>
        <color indexed="10"/>
        <rFont val="Angsana New"/>
        <family val="1"/>
      </rPr>
      <t xml:space="preserve"> </t>
    </r>
  </si>
  <si>
    <t xml:space="preserve">สำนักงานเขตการศึกษาภูเก็ต </t>
  </si>
  <si>
    <t xml:space="preserve">สำนักงานเขตการศึกษาสุราษฎร์ธานี </t>
  </si>
  <si>
    <t xml:space="preserve">รวมวิทยาเขตหาดใหญ่ </t>
  </si>
  <si>
    <t xml:space="preserve">รวมวิทยาเขตปัตตานี </t>
  </si>
  <si>
    <t xml:space="preserve">รวมเขตการศึกษาภูเก็ต </t>
  </si>
  <si>
    <t xml:space="preserve">รวมเขตการศึกษาตรัง </t>
  </si>
  <si>
    <t xml:space="preserve">รวมเขตการศึกษาสุราษฎร์ธานี </t>
  </si>
  <si>
    <t xml:space="preserve">ภาพรวมมหาวิทยาลัย </t>
  </si>
  <si>
    <t>นักศึกษาป.ตรี</t>
  </si>
  <si>
    <t>ที่เข้าร่วม</t>
  </si>
  <si>
    <t>โครงการ / กิจกรรม</t>
  </si>
  <si>
    <t>งบประมาณแผ่นดิน</t>
  </si>
  <si>
    <t>เงินรายได้</t>
  </si>
  <si>
    <t>แหล่งอื่นๆ</t>
  </si>
  <si>
    <t>เงินงบประมาณที่จัดสรรเพื่อจัดกิจกรรมทั้งหมด</t>
  </si>
  <si>
    <t>รวม</t>
  </si>
  <si>
    <t>บัณฑิตวิทยาลัย</t>
  </si>
  <si>
    <t>วิทยาลัยชุมชนสุราษฎร์ธานี</t>
  </si>
  <si>
    <t>ศูนย์ส่งเสริมศิลปะและวัฒนธรรม</t>
  </si>
  <si>
    <t>สถาบันทรัพยากรชายฝั่ง</t>
  </si>
  <si>
    <t>สถาบันวัฒนธรรมศึกษากัลยานิวัฒนา</t>
  </si>
  <si>
    <t>หอสมุดวิทยาศาสตร์สุขภาพ</t>
  </si>
  <si>
    <t>สถานีวิทยุกระจายเสียง ม.อ.</t>
  </si>
  <si>
    <t>สถานีวิทยุกระจายเสียง ม.อ.ปัตตานี</t>
  </si>
  <si>
    <r>
      <t xml:space="preserve">หมายเหตุ </t>
    </r>
    <r>
      <rPr>
        <sz val="14"/>
        <rFont val="Angsana New"/>
        <family val="1"/>
      </rPr>
      <t xml:space="preserve"> </t>
    </r>
  </si>
  <si>
    <t>1. ผู้กรอกข้อมูล  ---  ทุกคณะ / หน่วยงาน</t>
  </si>
  <si>
    <t>2. ผู้รวบรวมข้อมูล --- กองกิจการนักศึกษา</t>
  </si>
  <si>
    <t xml:space="preserve">7/ 1.1 กิจกรรม/โครงการพัฒนานักศึกษา </t>
  </si>
  <si>
    <t>1.1 กิจกรรม/โครงการบำเพ็ญประโยชน์และรักษาสิ่งแวดล้อม</t>
  </si>
  <si>
    <t>รวมทุกกิจกรรม/โครงการ</t>
  </si>
  <si>
    <t>1.6 กิจกรรม/โครงการอื่น ๆ</t>
  </si>
  <si>
    <t xml:space="preserve">7/ 1.6 กิจกรรม/โครงการพัฒนานักศึกษา </t>
  </si>
  <si>
    <t xml:space="preserve">7/ 1 กิจกรรม/โครงการพัฒนานักศึกษา </t>
  </si>
  <si>
    <t xml:space="preserve">7/ 1.4 กิจกรรม/โครงการพัฒนานักศึกษา </t>
  </si>
  <si>
    <t>1.4 กิจกรรม/โครงการกีฬา และการส่งเสริมสุขภาพ</t>
  </si>
  <si>
    <t xml:space="preserve">7/ 1.3 กิจกรรม/โครงการพัฒนานักศึกษา </t>
  </si>
  <si>
    <t>1.3 กิจกรรม/โครงการส่งเสริมศิลปวัฒนธรรม</t>
  </si>
  <si>
    <t xml:space="preserve">7/ 1.2 กิจกรรม/โครงการพัฒนานักศึกษา </t>
  </si>
  <si>
    <t>1.2 กิจกรรม/โครงการวิชาการ</t>
  </si>
  <si>
    <t>3. ข้อมูลใช้ในตัวบ่งชี้ --- หลักฐานประกอบตัวบ่งชี้ 3.2 , ตัวตั้ง 3.3</t>
  </si>
  <si>
    <t>4.  ผู้รวบรวมข้อมูลของสำนักงานประกันคุณภาพ --- คุณเจิดจรรย์ เปลี่ยนโพธิ์</t>
  </si>
  <si>
    <t>กลุ่มศิลปกรรมศาสตร์ วิจิตรศิลป์และประยุกต์ศิลป์</t>
  </si>
  <si>
    <t>สำนักงานอธิการบดี วิทยาเขตปัตตานี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</si>
</sst>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</numFmts>
  <fonts count="8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" fillId="5" borderId="4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88" fontId="7" fillId="3" borderId="4" xfId="15" applyNumberFormat="1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188" fontId="0" fillId="0" borderId="0" xfId="0" applyNumberFormat="1" applyAlignment="1">
      <alignment/>
    </xf>
    <xf numFmtId="3" fontId="7" fillId="3" borderId="4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/>
    </xf>
    <xf numFmtId="188" fontId="7" fillId="5" borderId="4" xfId="0" applyNumberFormat="1" applyFont="1" applyFill="1" applyBorder="1" applyAlignment="1">
      <alignment/>
    </xf>
    <xf numFmtId="0" fontId="7" fillId="5" borderId="4" xfId="0" applyFont="1" applyFill="1" applyBorder="1" applyAlignment="1">
      <alignment/>
    </xf>
    <xf numFmtId="188" fontId="7" fillId="4" borderId="4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188" fontId="7" fillId="3" borderId="4" xfId="0" applyNumberFormat="1" applyFont="1" applyFill="1" applyBorder="1" applyAlignment="1">
      <alignment/>
    </xf>
    <xf numFmtId="3" fontId="7" fillId="4" borderId="4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7" fillId="4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2" xfId="0" applyFont="1" applyFill="1" applyBorder="1" applyAlignment="1">
      <alignment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I82"/>
  <sheetViews>
    <sheetView workbookViewId="0" topLeftCell="A64">
      <selection activeCell="E79" sqref="E79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4.7109375" style="0" customWidth="1"/>
    <col min="4" max="4" width="16.7109375" style="0" customWidth="1"/>
    <col min="5" max="5" width="11.28125" style="0" customWidth="1"/>
    <col min="6" max="6" width="11.421875" style="0" customWidth="1"/>
    <col min="7" max="7" width="13.421875" style="0" customWidth="1"/>
    <col min="8" max="8" width="12.57421875" style="0" customWidth="1"/>
  </cols>
  <sheetData>
    <row r="1" spans="1:8" ht="21">
      <c r="A1" s="54" t="s">
        <v>86</v>
      </c>
      <c r="B1" s="55"/>
      <c r="C1" s="55"/>
      <c r="D1" s="55"/>
      <c r="E1" s="55"/>
      <c r="F1" s="55"/>
      <c r="G1" s="55"/>
      <c r="H1" s="55"/>
    </row>
    <row r="2" spans="1:8" ht="21">
      <c r="A2" s="58" t="s">
        <v>0</v>
      </c>
      <c r="B2" s="59" t="s">
        <v>87</v>
      </c>
      <c r="C2" s="60"/>
      <c r="D2" s="60"/>
      <c r="E2" s="60"/>
      <c r="F2" s="60"/>
      <c r="G2" s="60"/>
      <c r="H2" s="60"/>
    </row>
    <row r="3" spans="1:8" ht="21">
      <c r="A3" s="56"/>
      <c r="B3" s="1" t="s">
        <v>1</v>
      </c>
      <c r="C3" s="1" t="s">
        <v>67</v>
      </c>
      <c r="D3" s="59" t="s">
        <v>73</v>
      </c>
      <c r="E3" s="60"/>
      <c r="F3" s="60"/>
      <c r="G3" s="61"/>
      <c r="H3" s="1" t="s">
        <v>2</v>
      </c>
    </row>
    <row r="4" spans="1:8" ht="21">
      <c r="A4" s="56"/>
      <c r="B4" s="2" t="s">
        <v>3</v>
      </c>
      <c r="C4" s="2" t="s">
        <v>68</v>
      </c>
      <c r="D4" s="56" t="s">
        <v>70</v>
      </c>
      <c r="E4" s="56" t="s">
        <v>71</v>
      </c>
      <c r="F4" s="56" t="s">
        <v>72</v>
      </c>
      <c r="G4" s="56" t="s">
        <v>74</v>
      </c>
      <c r="H4" s="2" t="s">
        <v>4</v>
      </c>
    </row>
    <row r="5" spans="1:8" ht="21">
      <c r="A5" s="57"/>
      <c r="B5" s="2" t="s">
        <v>5</v>
      </c>
      <c r="C5" s="14" t="s">
        <v>69</v>
      </c>
      <c r="D5" s="57"/>
      <c r="E5" s="57"/>
      <c r="F5" s="57"/>
      <c r="G5" s="57"/>
      <c r="H5" s="3"/>
    </row>
    <row r="6" spans="1:8" ht="21">
      <c r="A6" s="4" t="s">
        <v>6</v>
      </c>
      <c r="B6" s="34">
        <f>SUM(B7:B11)</f>
        <v>25</v>
      </c>
      <c r="C6" s="34">
        <f>C7+C8+C9+C10+C11</f>
        <v>2254</v>
      </c>
      <c r="D6" s="34">
        <f>D7+D8+D9+D10+D11</f>
        <v>51001</v>
      </c>
      <c r="E6" s="34">
        <f>E7+E8+E9+E10+E11</f>
        <v>369202</v>
      </c>
      <c r="F6" s="34">
        <f>F7+F8+F9+F10+F11</f>
        <v>77137</v>
      </c>
      <c r="G6" s="34">
        <f>G7+G8+G9+G10+G11</f>
        <v>497340</v>
      </c>
      <c r="H6" s="4"/>
    </row>
    <row r="7" spans="1:8" ht="21">
      <c r="A7" s="17" t="s">
        <v>7</v>
      </c>
      <c r="B7" s="21">
        <v>2</v>
      </c>
      <c r="C7" s="21">
        <v>327</v>
      </c>
      <c r="D7" s="21">
        <v>0</v>
      </c>
      <c r="E7" s="24">
        <v>60084</v>
      </c>
      <c r="F7" s="21">
        <v>0</v>
      </c>
      <c r="G7" s="24">
        <v>60084</v>
      </c>
      <c r="H7" s="19"/>
    </row>
    <row r="8" spans="1:8" ht="21">
      <c r="A8" s="17" t="s">
        <v>8</v>
      </c>
      <c r="B8" s="21">
        <v>10</v>
      </c>
      <c r="C8" s="21">
        <v>504</v>
      </c>
      <c r="D8" s="24">
        <v>51001</v>
      </c>
      <c r="E8" s="24">
        <v>63335</v>
      </c>
      <c r="F8" s="21">
        <v>0</v>
      </c>
      <c r="G8" s="24">
        <f>D8+E8</f>
        <v>114336</v>
      </c>
      <c r="H8" s="19"/>
    </row>
    <row r="9" spans="1:8" ht="21">
      <c r="A9" s="17" t="s">
        <v>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19"/>
    </row>
    <row r="10" spans="1:9" ht="21">
      <c r="A10" s="17" t="s">
        <v>10</v>
      </c>
      <c r="B10" s="21">
        <v>4</v>
      </c>
      <c r="C10" s="21">
        <v>899</v>
      </c>
      <c r="D10" s="21">
        <v>0</v>
      </c>
      <c r="E10" s="24">
        <v>188883</v>
      </c>
      <c r="F10" s="24">
        <v>77137</v>
      </c>
      <c r="G10" s="24">
        <f>E10+F10</f>
        <v>266020</v>
      </c>
      <c r="H10" s="19"/>
      <c r="I10" s="27"/>
    </row>
    <row r="11" spans="1:8" ht="21">
      <c r="A11" s="17" t="s">
        <v>11</v>
      </c>
      <c r="B11" s="21">
        <v>9</v>
      </c>
      <c r="C11" s="21">
        <v>524</v>
      </c>
      <c r="D11" s="21">
        <v>0</v>
      </c>
      <c r="E11" s="24">
        <v>56900</v>
      </c>
      <c r="F11" s="21">
        <v>0</v>
      </c>
      <c r="G11" s="24">
        <v>56900</v>
      </c>
      <c r="H11" s="19"/>
    </row>
    <row r="12" spans="1:8" ht="21">
      <c r="A12" s="4" t="s">
        <v>12</v>
      </c>
      <c r="B12" s="48">
        <f aca="true" t="shared" si="0" ref="B12:G12">SUM(B13:B16)</f>
        <v>32</v>
      </c>
      <c r="C12" s="48">
        <f t="shared" si="0"/>
        <v>4391</v>
      </c>
      <c r="D12" s="48">
        <v>0</v>
      </c>
      <c r="E12" s="48">
        <f t="shared" si="0"/>
        <v>167267</v>
      </c>
      <c r="F12" s="48">
        <f t="shared" si="0"/>
        <v>12459</v>
      </c>
      <c r="G12" s="48">
        <f t="shared" si="0"/>
        <v>179726</v>
      </c>
      <c r="H12" s="4"/>
    </row>
    <row r="13" spans="1:9" ht="21">
      <c r="A13" s="17" t="s">
        <v>13</v>
      </c>
      <c r="B13" s="21">
        <v>29</v>
      </c>
      <c r="C13" s="24">
        <v>4162</v>
      </c>
      <c r="D13" s="21">
        <v>0</v>
      </c>
      <c r="E13" s="24">
        <v>160140</v>
      </c>
      <c r="F13" s="24">
        <v>12459</v>
      </c>
      <c r="G13" s="24">
        <f>E13+F13</f>
        <v>172599</v>
      </c>
      <c r="H13" s="19"/>
      <c r="I13" s="27"/>
    </row>
    <row r="14" spans="1:8" ht="21">
      <c r="A14" s="5" t="s">
        <v>14</v>
      </c>
      <c r="B14" s="21">
        <v>2</v>
      </c>
      <c r="C14" s="21">
        <v>228</v>
      </c>
      <c r="D14" s="21">
        <v>0</v>
      </c>
      <c r="E14" s="24">
        <v>7127</v>
      </c>
      <c r="F14" s="21">
        <v>0</v>
      </c>
      <c r="G14" s="24">
        <v>7127</v>
      </c>
      <c r="H14" s="5"/>
    </row>
    <row r="15" spans="1:8" ht="21">
      <c r="A15" s="5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5"/>
    </row>
    <row r="16" spans="1:8" ht="21">
      <c r="A16" s="5" t="s">
        <v>16</v>
      </c>
      <c r="B16" s="21">
        <v>1</v>
      </c>
      <c r="C16" s="21">
        <v>1</v>
      </c>
      <c r="D16" s="25">
        <v>0</v>
      </c>
      <c r="E16" s="24">
        <v>0</v>
      </c>
      <c r="F16" s="25">
        <v>0</v>
      </c>
      <c r="G16" s="24">
        <v>0</v>
      </c>
      <c r="H16" s="5"/>
    </row>
    <row r="17" spans="1:8" ht="21">
      <c r="A17" s="4" t="s">
        <v>17</v>
      </c>
      <c r="B17" s="34">
        <v>19</v>
      </c>
      <c r="C17" s="34">
        <f>SUM(C18)</f>
        <v>2414</v>
      </c>
      <c r="D17" s="34">
        <f>SUM(D18)</f>
        <v>0</v>
      </c>
      <c r="E17" s="34">
        <f>SUM(E18)</f>
        <v>462158</v>
      </c>
      <c r="F17" s="34">
        <f>SUM(F18)</f>
        <v>40087</v>
      </c>
      <c r="G17" s="34">
        <f>SUM(G18)</f>
        <v>502245</v>
      </c>
      <c r="H17" s="4"/>
    </row>
    <row r="18" spans="1:8" ht="21">
      <c r="A18" s="17" t="s">
        <v>18</v>
      </c>
      <c r="B18" s="21">
        <v>19</v>
      </c>
      <c r="C18" s="21">
        <v>2414</v>
      </c>
      <c r="D18" s="21">
        <v>0</v>
      </c>
      <c r="E18" s="24">
        <v>462158</v>
      </c>
      <c r="F18" s="24">
        <v>40087</v>
      </c>
      <c r="G18" s="24">
        <f>E18+F18</f>
        <v>502245</v>
      </c>
      <c r="H18" s="19"/>
    </row>
    <row r="19" spans="1:8" ht="21">
      <c r="A19" s="4" t="s">
        <v>19</v>
      </c>
      <c r="B19" s="34">
        <f aca="true" t="shared" si="1" ref="B19:G19">SUM(B20:B22)</f>
        <v>26</v>
      </c>
      <c r="C19" s="34">
        <f t="shared" si="1"/>
        <v>2826</v>
      </c>
      <c r="D19" s="34">
        <f t="shared" si="1"/>
        <v>0</v>
      </c>
      <c r="E19" s="34">
        <f t="shared" si="1"/>
        <v>787882</v>
      </c>
      <c r="F19" s="34">
        <f t="shared" si="1"/>
        <v>159243</v>
      </c>
      <c r="G19" s="34">
        <f t="shared" si="1"/>
        <v>947125</v>
      </c>
      <c r="H19" s="4"/>
    </row>
    <row r="20" spans="1:8" ht="21">
      <c r="A20" s="17" t="s">
        <v>20</v>
      </c>
      <c r="B20" s="21">
        <v>13</v>
      </c>
      <c r="C20" s="21">
        <v>2093</v>
      </c>
      <c r="D20" s="21">
        <v>0</v>
      </c>
      <c r="E20" s="24">
        <v>534589</v>
      </c>
      <c r="F20" s="24">
        <v>70443</v>
      </c>
      <c r="G20" s="24">
        <f>E20+F20</f>
        <v>605032</v>
      </c>
      <c r="H20" s="19"/>
    </row>
    <row r="21" spans="1:8" ht="21">
      <c r="A21" s="17" t="s">
        <v>21</v>
      </c>
      <c r="B21" s="21">
        <v>13</v>
      </c>
      <c r="C21" s="21">
        <v>733</v>
      </c>
      <c r="D21" s="21">
        <v>0</v>
      </c>
      <c r="E21" s="24">
        <v>253293</v>
      </c>
      <c r="F21" s="24">
        <v>88800</v>
      </c>
      <c r="G21" s="24">
        <f>E21+F21</f>
        <v>342093</v>
      </c>
      <c r="H21" s="19"/>
    </row>
    <row r="22" spans="1:8" ht="21">
      <c r="A22" s="5" t="s">
        <v>22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5"/>
    </row>
    <row r="23" spans="1:8" ht="21">
      <c r="A23" s="6" t="s">
        <v>23</v>
      </c>
      <c r="B23" s="62">
        <f>SUM(B25:B28)</f>
        <v>29</v>
      </c>
      <c r="C23" s="62">
        <f>SUM(C25:C28)</f>
        <v>1749</v>
      </c>
      <c r="D23" s="62">
        <f>SUM(D25)</f>
        <v>0</v>
      </c>
      <c r="E23" s="41"/>
      <c r="F23" s="41"/>
      <c r="G23" s="41"/>
      <c r="H23" s="7"/>
    </row>
    <row r="24" spans="1:8" ht="21">
      <c r="A24" s="8" t="s">
        <v>24</v>
      </c>
      <c r="B24" s="63"/>
      <c r="C24" s="63"/>
      <c r="D24" s="63"/>
      <c r="E24" s="42">
        <f>SUM(E25:E28)</f>
        <v>243950</v>
      </c>
      <c r="F24" s="42">
        <f>SUM(F25:F28)</f>
        <v>94026</v>
      </c>
      <c r="G24" s="42">
        <f>SUM(G25:G28)</f>
        <v>337976</v>
      </c>
      <c r="H24" s="9"/>
    </row>
    <row r="25" spans="1:8" ht="21">
      <c r="A25" s="18" t="s">
        <v>25</v>
      </c>
      <c r="B25" s="21">
        <v>19</v>
      </c>
      <c r="C25" s="21">
        <v>1095</v>
      </c>
      <c r="D25" s="21">
        <v>0</v>
      </c>
      <c r="E25" s="24">
        <v>233600</v>
      </c>
      <c r="F25" s="24">
        <v>76900</v>
      </c>
      <c r="G25" s="24">
        <f>E25+F25</f>
        <v>310500</v>
      </c>
      <c r="H25" s="20"/>
    </row>
    <row r="26" spans="1:8" ht="21">
      <c r="A26" s="10" t="s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10"/>
    </row>
    <row r="27" spans="1:8" ht="21">
      <c r="A27" s="18" t="s">
        <v>27</v>
      </c>
      <c r="B27" s="21">
        <v>2</v>
      </c>
      <c r="C27" s="21">
        <v>205</v>
      </c>
      <c r="D27" s="21">
        <v>0</v>
      </c>
      <c r="E27" s="21">
        <v>0</v>
      </c>
      <c r="F27" s="21">
        <v>0</v>
      </c>
      <c r="G27" s="21">
        <v>0</v>
      </c>
      <c r="H27" s="20"/>
    </row>
    <row r="28" spans="1:8" ht="21">
      <c r="A28" s="10" t="s">
        <v>28</v>
      </c>
      <c r="B28" s="22">
        <v>8</v>
      </c>
      <c r="C28" s="22">
        <v>449</v>
      </c>
      <c r="D28" s="22">
        <v>0</v>
      </c>
      <c r="E28" s="26">
        <v>10350</v>
      </c>
      <c r="F28" s="26">
        <v>17126</v>
      </c>
      <c r="G28" s="26">
        <v>27476</v>
      </c>
      <c r="H28" s="10"/>
    </row>
    <row r="29" spans="1:8" ht="21">
      <c r="A29" s="4" t="s">
        <v>29</v>
      </c>
      <c r="B29" s="23">
        <v>9</v>
      </c>
      <c r="C29" s="23">
        <v>2300</v>
      </c>
      <c r="D29" s="23">
        <v>0</v>
      </c>
      <c r="E29" s="23">
        <v>185300</v>
      </c>
      <c r="F29" s="23">
        <v>0</v>
      </c>
      <c r="G29" s="23">
        <v>185300</v>
      </c>
      <c r="H29" s="4"/>
    </row>
    <row r="30" spans="1:8" ht="21">
      <c r="A30" s="10" t="s">
        <v>30</v>
      </c>
      <c r="B30" s="22">
        <v>9</v>
      </c>
      <c r="C30" s="26">
        <v>2300</v>
      </c>
      <c r="D30" s="22">
        <v>0</v>
      </c>
      <c r="E30" s="26">
        <v>185300</v>
      </c>
      <c r="F30" s="22">
        <v>0</v>
      </c>
      <c r="G30" s="26">
        <v>185300</v>
      </c>
      <c r="H30" s="10"/>
    </row>
    <row r="31" spans="1:8" ht="21">
      <c r="A31" s="4" t="s">
        <v>31</v>
      </c>
      <c r="B31" s="34">
        <f>SUM(B32:B36)</f>
        <v>22</v>
      </c>
      <c r="C31" s="34">
        <f>SUM(C32,C33,C34,C35,C36)</f>
        <v>2389</v>
      </c>
      <c r="D31" s="34">
        <f>SUM(D32,D33,D34,D35,D36)</f>
        <v>0</v>
      </c>
      <c r="E31" s="34">
        <f>E32+E33+E34+E35+E36</f>
        <v>467102</v>
      </c>
      <c r="F31" s="34">
        <f>SUM(F32,F33,F34,F35,F36)</f>
        <v>71078</v>
      </c>
      <c r="G31" s="34">
        <f>SUM(G32,G33,G34,G35,G36)</f>
        <v>538180</v>
      </c>
      <c r="H31" s="4"/>
    </row>
    <row r="32" spans="1:8" ht="21">
      <c r="A32" s="18" t="s">
        <v>32</v>
      </c>
      <c r="B32" s="21">
        <v>10</v>
      </c>
      <c r="C32" s="21">
        <v>1004</v>
      </c>
      <c r="D32" s="21">
        <v>0</v>
      </c>
      <c r="E32" s="24">
        <v>24111</v>
      </c>
      <c r="F32" s="24">
        <v>46078</v>
      </c>
      <c r="G32" s="24">
        <f>E32+F32</f>
        <v>70189</v>
      </c>
      <c r="H32" s="20"/>
    </row>
    <row r="33" spans="1:8" ht="21">
      <c r="A33" s="10" t="s">
        <v>33</v>
      </c>
      <c r="B33" s="22">
        <v>1</v>
      </c>
      <c r="C33" s="22">
        <v>0</v>
      </c>
      <c r="D33" s="22">
        <v>0</v>
      </c>
      <c r="E33" s="26">
        <v>341200</v>
      </c>
      <c r="F33" s="22">
        <v>0</v>
      </c>
      <c r="G33" s="26">
        <v>341200</v>
      </c>
      <c r="H33" s="10"/>
    </row>
    <row r="34" spans="1:8" ht="21">
      <c r="A34" s="18" t="s">
        <v>34</v>
      </c>
      <c r="B34" s="21">
        <v>7</v>
      </c>
      <c r="C34" s="21">
        <v>959</v>
      </c>
      <c r="D34" s="21">
        <v>0</v>
      </c>
      <c r="E34" s="21">
        <v>61791</v>
      </c>
      <c r="F34" s="21">
        <v>0</v>
      </c>
      <c r="G34" s="21">
        <v>61791</v>
      </c>
      <c r="H34" s="20"/>
    </row>
    <row r="35" spans="1:8" ht="21">
      <c r="A35" s="10" t="s">
        <v>35</v>
      </c>
      <c r="B35" s="22">
        <v>1</v>
      </c>
      <c r="C35" s="22">
        <v>31</v>
      </c>
      <c r="D35" s="26">
        <v>0</v>
      </c>
      <c r="E35" s="26">
        <v>25000</v>
      </c>
      <c r="F35" s="26">
        <v>0</v>
      </c>
      <c r="G35" s="26">
        <v>25000</v>
      </c>
      <c r="H35" s="10"/>
    </row>
    <row r="36" spans="1:8" ht="21">
      <c r="A36" s="10" t="s">
        <v>36</v>
      </c>
      <c r="B36" s="22">
        <v>3</v>
      </c>
      <c r="C36" s="21">
        <v>395</v>
      </c>
      <c r="D36" s="21"/>
      <c r="E36" s="24">
        <v>15000</v>
      </c>
      <c r="F36" s="24">
        <v>25000</v>
      </c>
      <c r="G36" s="24">
        <v>40000</v>
      </c>
      <c r="H36" s="10"/>
    </row>
    <row r="37" spans="1:8" ht="21">
      <c r="A37" s="4" t="s">
        <v>100</v>
      </c>
      <c r="B37" s="23">
        <v>2</v>
      </c>
      <c r="C37" s="23">
        <v>50</v>
      </c>
      <c r="D37" s="23">
        <v>0</v>
      </c>
      <c r="E37" s="23">
        <v>0</v>
      </c>
      <c r="F37" s="23">
        <v>0</v>
      </c>
      <c r="G37" s="23">
        <v>0</v>
      </c>
      <c r="H37" s="4"/>
    </row>
    <row r="38" spans="1:8" ht="21">
      <c r="A38" s="10" t="s">
        <v>37</v>
      </c>
      <c r="B38" s="21">
        <v>2</v>
      </c>
      <c r="C38" s="21">
        <v>50</v>
      </c>
      <c r="D38" s="21">
        <v>0</v>
      </c>
      <c r="E38" s="21">
        <v>0</v>
      </c>
      <c r="F38" s="21">
        <v>0</v>
      </c>
      <c r="G38" s="21">
        <v>0</v>
      </c>
      <c r="H38" s="10"/>
    </row>
    <row r="39" spans="1:8" ht="21">
      <c r="A39" s="4" t="s">
        <v>38</v>
      </c>
      <c r="B39" s="23">
        <v>3</v>
      </c>
      <c r="C39" s="23">
        <v>800</v>
      </c>
      <c r="D39" s="23">
        <v>7000</v>
      </c>
      <c r="E39" s="23">
        <v>31000</v>
      </c>
      <c r="F39" s="23">
        <v>0</v>
      </c>
      <c r="G39" s="23">
        <v>38000</v>
      </c>
      <c r="H39" s="4"/>
    </row>
    <row r="40" spans="1:8" ht="21">
      <c r="A40" s="10" t="s">
        <v>39</v>
      </c>
      <c r="B40" s="22">
        <v>3</v>
      </c>
      <c r="C40" s="22">
        <v>800</v>
      </c>
      <c r="D40" s="26">
        <v>7000</v>
      </c>
      <c r="E40" s="26">
        <v>31000</v>
      </c>
      <c r="F40" s="22">
        <v>0</v>
      </c>
      <c r="G40" s="26">
        <v>38000</v>
      </c>
      <c r="H40" s="10"/>
    </row>
    <row r="41" spans="1:8" ht="21">
      <c r="A41" s="10" t="s">
        <v>40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10"/>
    </row>
    <row r="42" spans="1:8" ht="21">
      <c r="A42" s="4" t="s">
        <v>41</v>
      </c>
      <c r="B42" s="38"/>
      <c r="C42" s="38"/>
      <c r="D42" s="38"/>
      <c r="E42" s="38"/>
      <c r="F42" s="38"/>
      <c r="G42" s="38"/>
      <c r="H42" s="11"/>
    </row>
    <row r="43" spans="1:8" ht="21">
      <c r="A43" s="10" t="s">
        <v>75</v>
      </c>
      <c r="B43" s="22"/>
      <c r="C43" s="22"/>
      <c r="D43" s="22"/>
      <c r="E43" s="22"/>
      <c r="F43" s="22"/>
      <c r="G43" s="22"/>
      <c r="H43" s="10"/>
    </row>
    <row r="44" spans="1:8" ht="21">
      <c r="A44" s="10" t="s">
        <v>42</v>
      </c>
      <c r="B44" s="22"/>
      <c r="C44" s="22"/>
      <c r="D44" s="22"/>
      <c r="E44" s="22"/>
      <c r="F44" s="22"/>
      <c r="G44" s="22"/>
      <c r="H44" s="10"/>
    </row>
    <row r="45" spans="1:8" ht="21">
      <c r="A45" s="10" t="s">
        <v>76</v>
      </c>
      <c r="B45" s="22"/>
      <c r="C45" s="22"/>
      <c r="D45" s="22"/>
      <c r="E45" s="22"/>
      <c r="F45" s="22"/>
      <c r="G45" s="22"/>
      <c r="H45" s="10"/>
    </row>
    <row r="46" spans="1:8" ht="21">
      <c r="A46" s="10" t="s">
        <v>43</v>
      </c>
      <c r="B46" s="22"/>
      <c r="C46" s="22"/>
      <c r="D46" s="22"/>
      <c r="E46" s="22"/>
      <c r="F46" s="22"/>
      <c r="G46" s="22"/>
      <c r="H46" s="10"/>
    </row>
    <row r="47" spans="1:8" ht="21">
      <c r="A47" s="10" t="s">
        <v>44</v>
      </c>
      <c r="B47" s="22"/>
      <c r="C47" s="22"/>
      <c r="D47" s="22"/>
      <c r="E47" s="22"/>
      <c r="F47" s="22"/>
      <c r="G47" s="22"/>
      <c r="H47" s="10"/>
    </row>
    <row r="48" spans="1:8" ht="21">
      <c r="A48" s="10" t="s">
        <v>77</v>
      </c>
      <c r="B48" s="22"/>
      <c r="C48" s="22"/>
      <c r="D48" s="22"/>
      <c r="E48" s="22"/>
      <c r="F48" s="22"/>
      <c r="G48" s="22"/>
      <c r="H48" s="10"/>
    </row>
    <row r="49" spans="1:8" ht="21">
      <c r="A49" s="10" t="s">
        <v>78</v>
      </c>
      <c r="B49" s="22"/>
      <c r="C49" s="22"/>
      <c r="D49" s="22"/>
      <c r="E49" s="22"/>
      <c r="F49" s="22"/>
      <c r="G49" s="22"/>
      <c r="H49" s="10"/>
    </row>
    <row r="50" spans="1:8" ht="21">
      <c r="A50" s="10" t="s">
        <v>79</v>
      </c>
      <c r="B50" s="22"/>
      <c r="C50" s="22"/>
      <c r="D50" s="22"/>
      <c r="E50" s="22"/>
      <c r="F50" s="22"/>
      <c r="G50" s="22"/>
      <c r="H50" s="10"/>
    </row>
    <row r="51" spans="1:8" ht="21">
      <c r="A51" s="5" t="s">
        <v>45</v>
      </c>
      <c r="B51" s="21"/>
      <c r="C51" s="21"/>
      <c r="D51" s="21"/>
      <c r="E51" s="21"/>
      <c r="F51" s="21"/>
      <c r="G51" s="21"/>
      <c r="H51" s="5"/>
    </row>
    <row r="52" spans="1:8" ht="21">
      <c r="A52" s="10" t="s">
        <v>46</v>
      </c>
      <c r="B52" s="22"/>
      <c r="C52" s="22"/>
      <c r="D52" s="22"/>
      <c r="E52" s="22"/>
      <c r="F52" s="22"/>
      <c r="G52" s="22"/>
      <c r="H52" s="10"/>
    </row>
    <row r="53" spans="1:8" ht="21">
      <c r="A53" s="10" t="s">
        <v>47</v>
      </c>
      <c r="B53" s="22"/>
      <c r="C53" s="22"/>
      <c r="D53" s="22"/>
      <c r="E53" s="22"/>
      <c r="F53" s="22"/>
      <c r="G53" s="22"/>
      <c r="H53" s="10"/>
    </row>
    <row r="54" spans="1:8" ht="21">
      <c r="A54" s="10" t="s">
        <v>48</v>
      </c>
      <c r="B54" s="22"/>
      <c r="C54" s="22"/>
      <c r="D54" s="22"/>
      <c r="E54" s="22"/>
      <c r="F54" s="22"/>
      <c r="G54" s="22"/>
      <c r="H54" s="10"/>
    </row>
    <row r="55" spans="1:8" ht="21">
      <c r="A55" s="10" t="s">
        <v>80</v>
      </c>
      <c r="B55" s="22"/>
      <c r="C55" s="22"/>
      <c r="D55" s="22"/>
      <c r="E55" s="22"/>
      <c r="F55" s="22"/>
      <c r="G55" s="22"/>
      <c r="H55" s="10"/>
    </row>
    <row r="56" spans="1:8" ht="21">
      <c r="A56" s="4" t="s">
        <v>49</v>
      </c>
      <c r="B56" s="34">
        <f aca="true" t="shared" si="2" ref="B56:G56">SUM(B62,B67,B68,B69,B70)</f>
        <v>150</v>
      </c>
      <c r="C56" s="34">
        <f t="shared" si="2"/>
        <v>26140</v>
      </c>
      <c r="D56" s="34">
        <f t="shared" si="2"/>
        <v>22438</v>
      </c>
      <c r="E56" s="34">
        <f t="shared" si="2"/>
        <v>1674385</v>
      </c>
      <c r="F56" s="34">
        <f t="shared" si="2"/>
        <v>1056009</v>
      </c>
      <c r="G56" s="34">
        <f t="shared" si="2"/>
        <v>2752823</v>
      </c>
      <c r="H56" s="4"/>
    </row>
    <row r="57" spans="1:8" ht="21">
      <c r="A57" s="10" t="s">
        <v>50</v>
      </c>
      <c r="B57" s="22"/>
      <c r="C57" s="22"/>
      <c r="D57" s="22"/>
      <c r="E57" s="22"/>
      <c r="F57" s="22"/>
      <c r="G57" s="22"/>
      <c r="H57" s="10"/>
    </row>
    <row r="58" spans="1:8" ht="21">
      <c r="A58" s="10" t="s">
        <v>51</v>
      </c>
      <c r="B58" s="22"/>
      <c r="C58" s="22"/>
      <c r="D58" s="22"/>
      <c r="E58" s="22"/>
      <c r="F58" s="22"/>
      <c r="G58" s="22"/>
      <c r="H58" s="10"/>
    </row>
    <row r="59" spans="1:8" ht="21">
      <c r="A59" s="10" t="s">
        <v>81</v>
      </c>
      <c r="B59" s="22"/>
      <c r="C59" s="22"/>
      <c r="D59" s="22"/>
      <c r="E59" s="22"/>
      <c r="F59" s="22"/>
      <c r="G59" s="22"/>
      <c r="H59" s="10"/>
    </row>
    <row r="60" spans="1:8" ht="21">
      <c r="A60" s="10" t="s">
        <v>82</v>
      </c>
      <c r="B60" s="22"/>
      <c r="C60" s="22"/>
      <c r="D60" s="22"/>
      <c r="E60" s="22"/>
      <c r="F60" s="22"/>
      <c r="G60" s="22"/>
      <c r="H60" s="10"/>
    </row>
    <row r="61" spans="1:8" ht="21">
      <c r="A61" s="10" t="s">
        <v>52</v>
      </c>
      <c r="B61" s="22"/>
      <c r="C61" s="22"/>
      <c r="D61" s="22"/>
      <c r="E61" s="22"/>
      <c r="F61" s="22"/>
      <c r="G61" s="22"/>
      <c r="H61" s="10"/>
    </row>
    <row r="62" spans="1:8" ht="21">
      <c r="A62" s="18" t="s">
        <v>53</v>
      </c>
      <c r="B62" s="21">
        <v>71</v>
      </c>
      <c r="C62" s="24">
        <v>11030</v>
      </c>
      <c r="D62" s="21">
        <v>22438</v>
      </c>
      <c r="E62" s="21">
        <v>985685</v>
      </c>
      <c r="F62" s="24">
        <v>770640</v>
      </c>
      <c r="G62" s="24">
        <f>D62+E62+F62</f>
        <v>1778763</v>
      </c>
      <c r="H62" s="20"/>
    </row>
    <row r="63" spans="1:8" ht="21">
      <c r="A63" s="10" t="s">
        <v>54</v>
      </c>
      <c r="B63" s="22"/>
      <c r="C63" s="22"/>
      <c r="D63" s="22"/>
      <c r="E63" s="22"/>
      <c r="F63" s="22"/>
      <c r="G63" s="22"/>
      <c r="H63" s="10"/>
    </row>
    <row r="64" spans="1:8" ht="21">
      <c r="A64" s="10" t="s">
        <v>55</v>
      </c>
      <c r="B64" s="22"/>
      <c r="C64" s="22"/>
      <c r="D64" s="22"/>
      <c r="E64" s="22"/>
      <c r="F64" s="22"/>
      <c r="G64" s="22"/>
      <c r="H64" s="10"/>
    </row>
    <row r="65" spans="1:9" ht="21">
      <c r="A65" s="10" t="s">
        <v>56</v>
      </c>
      <c r="B65" s="22"/>
      <c r="C65" s="22"/>
      <c r="D65" s="22"/>
      <c r="E65" s="22"/>
      <c r="F65" s="22"/>
      <c r="G65" s="22"/>
      <c r="H65" s="10"/>
      <c r="I65" s="27"/>
    </row>
    <row r="66" spans="1:8" ht="21">
      <c r="A66" s="10" t="s">
        <v>57</v>
      </c>
      <c r="B66" s="22"/>
      <c r="C66" s="22"/>
      <c r="D66" s="22"/>
      <c r="E66" s="22"/>
      <c r="F66" s="22"/>
      <c r="G66" s="22"/>
      <c r="H66" s="10"/>
    </row>
    <row r="67" spans="1:8" ht="21">
      <c r="A67" s="10" t="s">
        <v>101</v>
      </c>
      <c r="B67" s="22">
        <v>14</v>
      </c>
      <c r="C67" s="22">
        <v>4413</v>
      </c>
      <c r="D67" s="22">
        <v>0</v>
      </c>
      <c r="E67" s="22">
        <v>54261</v>
      </c>
      <c r="F67" s="22">
        <v>0</v>
      </c>
      <c r="G67" s="22">
        <v>54261</v>
      </c>
      <c r="H67" s="10"/>
    </row>
    <row r="68" spans="1:8" ht="21">
      <c r="A68" s="10" t="s">
        <v>58</v>
      </c>
      <c r="B68" s="22">
        <v>24</v>
      </c>
      <c r="C68" s="22">
        <v>3398</v>
      </c>
      <c r="D68" s="22">
        <v>0</v>
      </c>
      <c r="E68" s="22">
        <v>123940</v>
      </c>
      <c r="F68" s="22">
        <v>0</v>
      </c>
      <c r="G68" s="22">
        <v>123940</v>
      </c>
      <c r="H68" s="10"/>
    </row>
    <row r="69" spans="1:8" ht="21">
      <c r="A69" s="10" t="s">
        <v>59</v>
      </c>
      <c r="B69" s="22">
        <v>18</v>
      </c>
      <c r="C69" s="22">
        <v>3415</v>
      </c>
      <c r="D69">
        <v>0</v>
      </c>
      <c r="E69" s="22">
        <v>156923</v>
      </c>
      <c r="F69" s="22">
        <v>0</v>
      </c>
      <c r="G69" s="22">
        <v>156923</v>
      </c>
      <c r="H69" s="10"/>
    </row>
    <row r="70" spans="1:8" ht="21">
      <c r="A70" s="10" t="s">
        <v>60</v>
      </c>
      <c r="B70" s="22">
        <v>23</v>
      </c>
      <c r="C70" s="22">
        <v>3884</v>
      </c>
      <c r="D70" s="22">
        <v>0</v>
      </c>
      <c r="E70" s="22">
        <v>353576</v>
      </c>
      <c r="F70" s="22">
        <v>285369</v>
      </c>
      <c r="G70" s="22">
        <v>638936</v>
      </c>
      <c r="H70" s="10"/>
    </row>
    <row r="71" spans="1:8" ht="21">
      <c r="A71" s="12" t="s">
        <v>61</v>
      </c>
      <c r="B71" s="43">
        <f aca="true" t="shared" si="3" ref="B71:G71">SUM(B7,B8,B9,B10,B11,B13,B15,B18,B20,B21,B25,B27,B32,B34,B62)</f>
        <v>208</v>
      </c>
      <c r="C71" s="43">
        <f t="shared" si="3"/>
        <v>25949</v>
      </c>
      <c r="D71" s="43">
        <f t="shared" si="3"/>
        <v>73439</v>
      </c>
      <c r="E71" s="43">
        <f t="shared" si="3"/>
        <v>3084569</v>
      </c>
      <c r="F71" s="49">
        <f t="shared" si="3"/>
        <v>1182544</v>
      </c>
      <c r="G71" s="49">
        <f t="shared" si="3"/>
        <v>4340552</v>
      </c>
      <c r="H71" s="12"/>
    </row>
    <row r="72" spans="1:8" ht="21">
      <c r="A72" s="12" t="s">
        <v>62</v>
      </c>
      <c r="B72" s="46">
        <f>B76-B75-B74-B73-B71</f>
        <v>44</v>
      </c>
      <c r="C72" s="46">
        <f>C76-C75-C74-C73-C71</f>
        <v>8667</v>
      </c>
      <c r="D72" s="46">
        <f>D76-D75-D74-D73-D71</f>
        <v>7000</v>
      </c>
      <c r="E72" s="46">
        <f>E76-E75-E74-E73-E71</f>
        <v>363550</v>
      </c>
      <c r="F72" s="46">
        <f>F76-F75-F71</f>
        <v>42126</v>
      </c>
      <c r="G72" s="46">
        <f>G76-G75-G71</f>
        <v>999218</v>
      </c>
      <c r="H72" s="12"/>
    </row>
    <row r="73" spans="1:8" ht="21">
      <c r="A73" s="12" t="s">
        <v>63</v>
      </c>
      <c r="B73" s="43">
        <v>18</v>
      </c>
      <c r="C73" s="43">
        <v>3415</v>
      </c>
      <c r="D73" s="51">
        <v>0</v>
      </c>
      <c r="E73" s="43">
        <v>156923</v>
      </c>
      <c r="F73" s="43">
        <v>0</v>
      </c>
      <c r="G73" s="43">
        <v>156923</v>
      </c>
      <c r="H73" s="12"/>
    </row>
    <row r="74" spans="1:8" ht="21">
      <c r="A74" s="12" t="s">
        <v>64</v>
      </c>
      <c r="B74" s="43">
        <v>24</v>
      </c>
      <c r="C74" s="43">
        <v>3398</v>
      </c>
      <c r="D74" s="43">
        <v>0</v>
      </c>
      <c r="E74" s="43">
        <v>185678</v>
      </c>
      <c r="F74" s="43">
        <v>0</v>
      </c>
      <c r="G74" s="43">
        <v>185678</v>
      </c>
      <c r="H74" s="12"/>
    </row>
    <row r="75" spans="1:8" ht="21">
      <c r="A75" s="12" t="s">
        <v>65</v>
      </c>
      <c r="B75" s="43">
        <v>23</v>
      </c>
      <c r="C75" s="43">
        <v>3884</v>
      </c>
      <c r="D75" s="43">
        <v>0</v>
      </c>
      <c r="E75" s="43">
        <v>353576</v>
      </c>
      <c r="F75" s="43">
        <v>285369</v>
      </c>
      <c r="G75" s="43">
        <f>E75+F75</f>
        <v>638945</v>
      </c>
      <c r="H75" s="12"/>
    </row>
    <row r="76" spans="1:8" ht="21">
      <c r="A76" s="13" t="s">
        <v>66</v>
      </c>
      <c r="B76" s="44">
        <f>SUM(B6,B12,B17,B19,B23,B29,B31,B37,B39,B56)</f>
        <v>317</v>
      </c>
      <c r="C76" s="44">
        <f>SUM(C6,C12,C17,C19,C23,C29,C31,C37,C39,C56)</f>
        <v>45313</v>
      </c>
      <c r="D76" s="44">
        <f>SUM(D6,D12,D17,D19,D23,D29,D31,D37,D39,D56)</f>
        <v>80439</v>
      </c>
      <c r="E76" s="44">
        <f>SUM(E6,E12,E17,E19,E23,E29,E31,E37,E39,E56)</f>
        <v>4144296</v>
      </c>
      <c r="F76" s="44">
        <f>SUM(F6,F12,F17,F19,F24,F29,F31,F37,F39,F56)</f>
        <v>1510039</v>
      </c>
      <c r="G76" s="44">
        <f>SUM(G6,G12,G17,G19,G24,G29,G31,G37,G39,G56)</f>
        <v>5978715</v>
      </c>
      <c r="H76" s="13"/>
    </row>
    <row r="78" spans="1:8" ht="21">
      <c r="A78" s="15" t="s">
        <v>83</v>
      </c>
      <c r="C78" s="39"/>
      <c r="F78" s="39"/>
      <c r="H78" s="39"/>
    </row>
    <row r="79" ht="21">
      <c r="A79" s="16" t="s">
        <v>84</v>
      </c>
    </row>
    <row r="80" ht="21">
      <c r="A80" s="16" t="s">
        <v>85</v>
      </c>
    </row>
    <row r="81" ht="21">
      <c r="A81" s="16" t="s">
        <v>98</v>
      </c>
    </row>
    <row r="82" ht="21">
      <c r="A82" s="16" t="s">
        <v>99</v>
      </c>
    </row>
  </sheetData>
  <mergeCells count="11">
    <mergeCell ref="B23:B24"/>
    <mergeCell ref="C23:C24"/>
    <mergeCell ref="D23:D24"/>
    <mergeCell ref="G4:G5"/>
    <mergeCell ref="F4:F5"/>
    <mergeCell ref="E4:E5"/>
    <mergeCell ref="A1:H1"/>
    <mergeCell ref="D4:D5"/>
    <mergeCell ref="A2:A5"/>
    <mergeCell ref="D3:G3"/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58">
      <selection activeCell="B71" sqref="B71"/>
    </sheetView>
  </sheetViews>
  <sheetFormatPr defaultColWidth="9.140625" defaultRowHeight="12.75"/>
  <cols>
    <col min="1" max="1" width="34.421875" style="0" customWidth="1"/>
    <col min="2" max="2" width="14.57421875" style="0" customWidth="1"/>
    <col min="3" max="3" width="12.7109375" style="0" customWidth="1"/>
    <col min="4" max="4" width="13.28125" style="0" customWidth="1"/>
    <col min="5" max="5" width="11.28125" style="0" customWidth="1"/>
    <col min="6" max="6" width="13.140625" style="0" customWidth="1"/>
    <col min="7" max="7" width="12.8515625" style="0" customWidth="1"/>
    <col min="8" max="8" width="13.00390625" style="0" customWidth="1"/>
  </cols>
  <sheetData>
    <row r="1" spans="1:8" ht="21">
      <c r="A1" s="54" t="s">
        <v>96</v>
      </c>
      <c r="B1" s="55"/>
      <c r="C1" s="55"/>
      <c r="D1" s="55"/>
      <c r="E1" s="55"/>
      <c r="F1" s="55"/>
      <c r="G1" s="55"/>
      <c r="H1" s="55"/>
    </row>
    <row r="2" spans="1:8" ht="21">
      <c r="A2" s="58" t="s">
        <v>0</v>
      </c>
      <c r="B2" s="59" t="s">
        <v>97</v>
      </c>
      <c r="C2" s="60"/>
      <c r="D2" s="60"/>
      <c r="E2" s="60"/>
      <c r="F2" s="60"/>
      <c r="G2" s="60"/>
      <c r="H2" s="60"/>
    </row>
    <row r="3" spans="1:8" ht="21">
      <c r="A3" s="56"/>
      <c r="B3" s="1" t="s">
        <v>1</v>
      </c>
      <c r="C3" s="1" t="s">
        <v>67</v>
      </c>
      <c r="D3" s="59" t="s">
        <v>73</v>
      </c>
      <c r="E3" s="60"/>
      <c r="F3" s="60"/>
      <c r="G3" s="61"/>
      <c r="H3" s="1" t="s">
        <v>2</v>
      </c>
    </row>
    <row r="4" spans="1:8" ht="21">
      <c r="A4" s="56"/>
      <c r="B4" s="2" t="s">
        <v>3</v>
      </c>
      <c r="C4" s="2" t="s">
        <v>68</v>
      </c>
      <c r="D4" s="56" t="s">
        <v>70</v>
      </c>
      <c r="E4" s="56" t="s">
        <v>71</v>
      </c>
      <c r="F4" s="56" t="s">
        <v>72</v>
      </c>
      <c r="G4" s="56" t="s">
        <v>74</v>
      </c>
      <c r="H4" s="2" t="s">
        <v>4</v>
      </c>
    </row>
    <row r="5" spans="1:8" ht="21">
      <c r="A5" s="57"/>
      <c r="B5" s="2" t="s">
        <v>5</v>
      </c>
      <c r="C5" s="14" t="s">
        <v>69</v>
      </c>
      <c r="D5" s="57"/>
      <c r="E5" s="57"/>
      <c r="F5" s="57"/>
      <c r="G5" s="57"/>
      <c r="H5" s="3"/>
    </row>
    <row r="6" spans="1:8" ht="21">
      <c r="A6" s="4" t="s">
        <v>6</v>
      </c>
      <c r="B6" s="34">
        <f aca="true" t="shared" si="0" ref="B6:G6">SUM(B7:B11)</f>
        <v>37</v>
      </c>
      <c r="C6" s="34">
        <f t="shared" si="0"/>
        <v>2579</v>
      </c>
      <c r="D6" s="34">
        <f t="shared" si="0"/>
        <v>36780</v>
      </c>
      <c r="E6" s="34">
        <f t="shared" si="0"/>
        <v>337067</v>
      </c>
      <c r="F6" s="34">
        <f t="shared" si="0"/>
        <v>12272</v>
      </c>
      <c r="G6" s="34">
        <f t="shared" si="0"/>
        <v>386119</v>
      </c>
      <c r="H6" s="4"/>
    </row>
    <row r="7" spans="1:8" ht="21">
      <c r="A7" s="5" t="s">
        <v>7</v>
      </c>
      <c r="B7" s="29">
        <v>5</v>
      </c>
      <c r="C7" s="29">
        <v>442</v>
      </c>
      <c r="D7" s="29">
        <v>0</v>
      </c>
      <c r="E7" s="30">
        <v>87588</v>
      </c>
      <c r="F7" s="29">
        <v>0</v>
      </c>
      <c r="G7" s="24">
        <v>87588</v>
      </c>
      <c r="H7" s="5"/>
    </row>
    <row r="8" spans="1:8" ht="21">
      <c r="A8" s="5" t="s">
        <v>8</v>
      </c>
      <c r="B8" s="29">
        <v>10</v>
      </c>
      <c r="C8" s="29">
        <v>885</v>
      </c>
      <c r="D8" s="29">
        <v>0</v>
      </c>
      <c r="E8" s="30">
        <v>62724</v>
      </c>
      <c r="F8" s="29">
        <v>0</v>
      </c>
      <c r="G8" s="24">
        <v>62724</v>
      </c>
      <c r="H8" s="5"/>
    </row>
    <row r="9" spans="1:8" ht="21">
      <c r="A9" s="5" t="s">
        <v>9</v>
      </c>
      <c r="B9" s="29">
        <v>1</v>
      </c>
      <c r="C9" s="29">
        <v>67</v>
      </c>
      <c r="D9" s="29">
        <v>0</v>
      </c>
      <c r="E9" s="29">
        <v>0</v>
      </c>
      <c r="F9" s="29">
        <v>0</v>
      </c>
      <c r="G9" s="21">
        <v>0</v>
      </c>
      <c r="H9" s="5"/>
    </row>
    <row r="10" spans="1:8" ht="21">
      <c r="A10" s="5" t="s">
        <v>10</v>
      </c>
      <c r="B10" s="29">
        <v>6</v>
      </c>
      <c r="C10" s="29">
        <v>291</v>
      </c>
      <c r="D10" s="29">
        <v>0</v>
      </c>
      <c r="E10" s="30">
        <v>94995</v>
      </c>
      <c r="F10" s="30">
        <v>12272</v>
      </c>
      <c r="G10" s="24">
        <v>107267</v>
      </c>
      <c r="H10" s="5"/>
    </row>
    <row r="11" spans="1:8" ht="21">
      <c r="A11" s="5" t="s">
        <v>11</v>
      </c>
      <c r="B11" s="31">
        <v>15</v>
      </c>
      <c r="C11" s="31">
        <v>894</v>
      </c>
      <c r="D11" s="32">
        <v>36780</v>
      </c>
      <c r="E11" s="32">
        <v>91760</v>
      </c>
      <c r="F11" s="31">
        <v>0</v>
      </c>
      <c r="G11" s="33">
        <v>128540</v>
      </c>
      <c r="H11" s="5"/>
    </row>
    <row r="12" spans="1:8" ht="21">
      <c r="A12" s="4" t="s">
        <v>12</v>
      </c>
      <c r="B12" s="34">
        <f aca="true" t="shared" si="1" ref="B12:G12">SUM(B13:B16)</f>
        <v>94</v>
      </c>
      <c r="C12" s="34">
        <f t="shared" si="1"/>
        <v>14296</v>
      </c>
      <c r="D12" s="34">
        <f t="shared" si="1"/>
        <v>20895</v>
      </c>
      <c r="E12" s="34">
        <f t="shared" si="1"/>
        <v>1625517.33</v>
      </c>
      <c r="F12" s="34">
        <f t="shared" si="1"/>
        <v>174218</v>
      </c>
      <c r="G12" s="34">
        <f t="shared" si="1"/>
        <v>1820630.33</v>
      </c>
      <c r="H12" s="4"/>
    </row>
    <row r="13" spans="1:8" ht="21">
      <c r="A13" s="5" t="s">
        <v>13</v>
      </c>
      <c r="B13" s="25">
        <v>54</v>
      </c>
      <c r="C13" s="30">
        <v>6994</v>
      </c>
      <c r="D13" s="29">
        <v>0</v>
      </c>
      <c r="E13" s="30">
        <v>655687</v>
      </c>
      <c r="F13" s="30">
        <v>41187</v>
      </c>
      <c r="G13" s="24">
        <v>696874</v>
      </c>
      <c r="H13" s="5"/>
    </row>
    <row r="14" spans="1:8" ht="21">
      <c r="A14" s="5" t="s">
        <v>14</v>
      </c>
      <c r="B14" s="21">
        <v>16</v>
      </c>
      <c r="C14" s="21">
        <v>1989</v>
      </c>
      <c r="D14" s="21">
        <v>20895</v>
      </c>
      <c r="E14" s="21">
        <v>171855</v>
      </c>
      <c r="F14" s="21">
        <v>103031</v>
      </c>
      <c r="G14" s="21">
        <v>295781</v>
      </c>
      <c r="H14" s="5"/>
    </row>
    <row r="15" spans="1:8" ht="21">
      <c r="A15" s="5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5"/>
    </row>
    <row r="16" spans="1:8" ht="21">
      <c r="A16" s="5" t="s">
        <v>16</v>
      </c>
      <c r="B16" s="21">
        <v>24</v>
      </c>
      <c r="C16" s="21">
        <v>5313</v>
      </c>
      <c r="D16" s="21">
        <v>0</v>
      </c>
      <c r="E16" s="21">
        <v>797975.33</v>
      </c>
      <c r="F16" s="21">
        <v>30000</v>
      </c>
      <c r="G16" s="21">
        <v>827975.33</v>
      </c>
      <c r="H16" s="5"/>
    </row>
    <row r="17" spans="1:8" ht="21">
      <c r="A17" s="4" t="s">
        <v>17</v>
      </c>
      <c r="B17" s="34">
        <f aca="true" t="shared" si="2" ref="B17:G17">SUM(B18)</f>
        <v>77</v>
      </c>
      <c r="C17" s="34">
        <f t="shared" si="2"/>
        <v>4708</v>
      </c>
      <c r="D17" s="34">
        <f t="shared" si="2"/>
        <v>12815</v>
      </c>
      <c r="E17" s="34">
        <f t="shared" si="2"/>
        <v>1734067</v>
      </c>
      <c r="F17" s="34">
        <f t="shared" si="2"/>
        <v>290920</v>
      </c>
      <c r="G17" s="34">
        <f t="shared" si="2"/>
        <v>2037802</v>
      </c>
      <c r="H17" s="4"/>
    </row>
    <row r="18" spans="1:8" ht="21">
      <c r="A18" s="5" t="s">
        <v>18</v>
      </c>
      <c r="B18" s="25">
        <v>77</v>
      </c>
      <c r="C18" s="30">
        <v>4708</v>
      </c>
      <c r="D18" s="30">
        <v>12815</v>
      </c>
      <c r="E18" s="30">
        <v>1734067</v>
      </c>
      <c r="F18" s="30">
        <v>290920</v>
      </c>
      <c r="G18" s="24">
        <f>SUM(D18:F18)</f>
        <v>2037802</v>
      </c>
      <c r="H18" s="5"/>
    </row>
    <row r="19" spans="1:8" ht="21">
      <c r="A19" s="4" t="s">
        <v>19</v>
      </c>
      <c r="B19" s="34">
        <f aca="true" t="shared" si="3" ref="B19:G19">SUM(B20:B22)</f>
        <v>30</v>
      </c>
      <c r="C19" s="34">
        <f t="shared" si="3"/>
        <v>1508</v>
      </c>
      <c r="D19" s="34">
        <f t="shared" si="3"/>
        <v>15475</v>
      </c>
      <c r="E19" s="34">
        <f t="shared" si="3"/>
        <v>930591</v>
      </c>
      <c r="F19" s="34">
        <f t="shared" si="3"/>
        <v>7000</v>
      </c>
      <c r="G19" s="34">
        <f t="shared" si="3"/>
        <v>953066</v>
      </c>
      <c r="H19" s="4"/>
    </row>
    <row r="20" spans="1:8" ht="21">
      <c r="A20" s="5" t="s">
        <v>20</v>
      </c>
      <c r="B20" s="29">
        <v>5</v>
      </c>
      <c r="C20" s="21">
        <v>161</v>
      </c>
      <c r="D20" s="24">
        <v>15475</v>
      </c>
      <c r="E20" s="24">
        <v>120281</v>
      </c>
      <c r="F20" s="21">
        <v>0</v>
      </c>
      <c r="G20" s="24">
        <v>135756</v>
      </c>
      <c r="H20" s="5"/>
    </row>
    <row r="21" spans="1:8" ht="21">
      <c r="A21" s="5" t="s">
        <v>21</v>
      </c>
      <c r="B21" s="25">
        <v>24</v>
      </c>
      <c r="C21" s="30">
        <v>1346</v>
      </c>
      <c r="D21" s="29">
        <v>0</v>
      </c>
      <c r="E21" s="30">
        <v>810310</v>
      </c>
      <c r="F21" s="30">
        <v>7000</v>
      </c>
      <c r="G21" s="24">
        <f>SUM(E21+F21)</f>
        <v>817310</v>
      </c>
      <c r="H21" s="5"/>
    </row>
    <row r="22" spans="1:8" ht="21">
      <c r="A22" s="5" t="s">
        <v>22</v>
      </c>
      <c r="B22" s="21">
        <v>1</v>
      </c>
      <c r="C22" s="21">
        <v>1</v>
      </c>
      <c r="D22" s="21">
        <v>0</v>
      </c>
      <c r="E22" s="21">
        <v>0</v>
      </c>
      <c r="F22" s="21">
        <v>0</v>
      </c>
      <c r="G22" s="21">
        <v>0</v>
      </c>
      <c r="H22" s="5"/>
    </row>
    <row r="23" spans="1:8" ht="21">
      <c r="A23" s="6" t="s">
        <v>23</v>
      </c>
      <c r="B23" s="62">
        <f>SUM(B25:B28)</f>
        <v>111</v>
      </c>
      <c r="C23" s="64">
        <f>SUM(C25:C28)</f>
        <v>15237</v>
      </c>
      <c r="D23" s="64">
        <f>SUM(D25:D28)</f>
        <v>51000</v>
      </c>
      <c r="E23" s="41"/>
      <c r="F23" s="41"/>
      <c r="G23" s="41"/>
      <c r="H23" s="7"/>
    </row>
    <row r="24" spans="1:8" ht="21">
      <c r="A24" s="8" t="s">
        <v>24</v>
      </c>
      <c r="B24" s="63"/>
      <c r="C24" s="63"/>
      <c r="D24" s="63"/>
      <c r="E24" s="42">
        <f>SUM(E25:E28)</f>
        <v>801708</v>
      </c>
      <c r="F24" s="42">
        <f>SUM(F25:F28)</f>
        <v>1141605</v>
      </c>
      <c r="G24" s="42">
        <f>SUM(G25:G28)</f>
        <v>1994313</v>
      </c>
      <c r="H24" s="9"/>
    </row>
    <row r="25" spans="1:8" ht="21">
      <c r="A25" s="10" t="s">
        <v>25</v>
      </c>
      <c r="B25" s="25">
        <v>69</v>
      </c>
      <c r="C25" s="30">
        <v>13699</v>
      </c>
      <c r="D25" s="30">
        <v>51000</v>
      </c>
      <c r="E25" s="30">
        <v>583240</v>
      </c>
      <c r="F25" s="30">
        <v>1125810</v>
      </c>
      <c r="G25" s="24">
        <f>SUM(D25+E25+F25)</f>
        <v>1760050</v>
      </c>
      <c r="H25" s="10"/>
    </row>
    <row r="26" spans="1:8" ht="21">
      <c r="A26" s="10" t="s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10"/>
    </row>
    <row r="27" spans="1:8" ht="21">
      <c r="A27" s="10" t="s">
        <v>27</v>
      </c>
      <c r="B27" s="25">
        <v>17</v>
      </c>
      <c r="C27" s="21">
        <v>495</v>
      </c>
      <c r="D27" s="21">
        <v>0</v>
      </c>
      <c r="E27" s="24">
        <v>7860</v>
      </c>
      <c r="F27" s="21">
        <v>0</v>
      </c>
      <c r="G27" s="24">
        <v>7860</v>
      </c>
      <c r="H27" s="10"/>
    </row>
    <row r="28" spans="1:8" ht="21">
      <c r="A28" s="10" t="s">
        <v>28</v>
      </c>
      <c r="B28" s="22">
        <v>25</v>
      </c>
      <c r="C28" s="22">
        <v>1043</v>
      </c>
      <c r="D28" s="22"/>
      <c r="E28" s="22">
        <v>210608</v>
      </c>
      <c r="F28" s="22">
        <v>15795</v>
      </c>
      <c r="G28" s="22">
        <v>226403</v>
      </c>
      <c r="H28" s="10"/>
    </row>
    <row r="29" spans="1:8" ht="21">
      <c r="A29" s="4" t="s">
        <v>29</v>
      </c>
      <c r="B29" s="23">
        <v>66</v>
      </c>
      <c r="C29" s="23">
        <v>6253</v>
      </c>
      <c r="D29" s="23">
        <v>30000</v>
      </c>
      <c r="E29" s="23">
        <v>423002</v>
      </c>
      <c r="F29" s="23">
        <v>167300</v>
      </c>
      <c r="G29" s="23">
        <v>620302</v>
      </c>
      <c r="H29" s="4"/>
    </row>
    <row r="30" spans="1:8" ht="21">
      <c r="A30" s="10" t="s">
        <v>30</v>
      </c>
      <c r="B30" s="22">
        <v>66</v>
      </c>
      <c r="C30" s="22">
        <v>6253</v>
      </c>
      <c r="D30" s="22">
        <v>30000</v>
      </c>
      <c r="E30" s="22">
        <v>423002</v>
      </c>
      <c r="F30" s="22">
        <v>167300</v>
      </c>
      <c r="G30" s="22">
        <v>620302</v>
      </c>
      <c r="H30" s="10"/>
    </row>
    <row r="31" spans="1:8" ht="21">
      <c r="A31" s="4" t="s">
        <v>31</v>
      </c>
      <c r="B31" s="34">
        <f aca="true" t="shared" si="4" ref="B31:G31">SUM(B32:B36)</f>
        <v>81</v>
      </c>
      <c r="C31" s="34">
        <f t="shared" si="4"/>
        <v>6665</v>
      </c>
      <c r="D31" s="34">
        <f t="shared" si="4"/>
        <v>325826</v>
      </c>
      <c r="E31" s="34">
        <f t="shared" si="4"/>
        <v>693477</v>
      </c>
      <c r="F31" s="34">
        <f t="shared" si="4"/>
        <v>86793</v>
      </c>
      <c r="G31" s="34">
        <f t="shared" si="4"/>
        <v>1171253</v>
      </c>
      <c r="H31" s="4"/>
    </row>
    <row r="32" spans="1:8" ht="21">
      <c r="A32" s="10" t="s">
        <v>32</v>
      </c>
      <c r="B32" s="25">
        <v>16</v>
      </c>
      <c r="C32" s="30">
        <v>1307</v>
      </c>
      <c r="D32" s="30">
        <v>56000</v>
      </c>
      <c r="E32" s="30">
        <v>253211</v>
      </c>
      <c r="F32" s="30">
        <v>61833</v>
      </c>
      <c r="G32" s="24">
        <v>371044</v>
      </c>
      <c r="H32" s="10"/>
    </row>
    <row r="33" spans="1:8" ht="21">
      <c r="A33" s="10" t="s">
        <v>33</v>
      </c>
      <c r="B33" s="22">
        <v>15</v>
      </c>
      <c r="C33" s="22">
        <v>0</v>
      </c>
      <c r="D33" s="22">
        <v>0</v>
      </c>
      <c r="E33" s="22">
        <v>341200</v>
      </c>
      <c r="F33" s="22">
        <v>0</v>
      </c>
      <c r="G33" s="22">
        <v>341200</v>
      </c>
      <c r="H33" s="10"/>
    </row>
    <row r="34" spans="1:8" ht="21">
      <c r="A34" s="10" t="s">
        <v>34</v>
      </c>
      <c r="B34" s="25">
        <v>8</v>
      </c>
      <c r="C34" s="21">
        <v>931</v>
      </c>
      <c r="D34" s="21">
        <v>0</v>
      </c>
      <c r="E34" s="24">
        <v>91826</v>
      </c>
      <c r="F34" s="21">
        <v>0</v>
      </c>
      <c r="G34" s="24">
        <v>91826</v>
      </c>
      <c r="H34" s="10"/>
    </row>
    <row r="35" spans="1:8" ht="21">
      <c r="A35" s="10" t="s">
        <v>35</v>
      </c>
      <c r="B35" s="22">
        <v>33</v>
      </c>
      <c r="C35" s="22">
        <v>3349</v>
      </c>
      <c r="D35" s="22">
        <v>249786</v>
      </c>
      <c r="E35" s="22">
        <v>0</v>
      </c>
      <c r="F35" s="22">
        <v>0</v>
      </c>
      <c r="G35" s="22">
        <v>249783</v>
      </c>
      <c r="H35" s="10"/>
    </row>
    <row r="36" spans="1:8" ht="21">
      <c r="A36" s="10" t="s">
        <v>36</v>
      </c>
      <c r="B36" s="22">
        <v>9</v>
      </c>
      <c r="C36" s="22">
        <v>1078</v>
      </c>
      <c r="D36" s="22">
        <v>20040</v>
      </c>
      <c r="E36" s="22">
        <v>7240</v>
      </c>
      <c r="F36" s="22">
        <v>24960</v>
      </c>
      <c r="G36" s="22">
        <v>117400</v>
      </c>
      <c r="H36" s="22"/>
    </row>
    <row r="37" spans="1:8" ht="21">
      <c r="A37" s="4" t="s">
        <v>100</v>
      </c>
      <c r="B37" s="23">
        <v>7</v>
      </c>
      <c r="C37" s="23">
        <v>169</v>
      </c>
      <c r="D37" s="23">
        <v>0</v>
      </c>
      <c r="E37" s="23">
        <v>8000</v>
      </c>
      <c r="F37" s="23">
        <v>0</v>
      </c>
      <c r="G37" s="23">
        <v>8000</v>
      </c>
      <c r="H37" s="4"/>
    </row>
    <row r="38" spans="1:8" ht="21">
      <c r="A38" s="10" t="s">
        <v>37</v>
      </c>
      <c r="B38" s="22">
        <v>7</v>
      </c>
      <c r="C38" s="22">
        <v>169</v>
      </c>
      <c r="D38" s="22">
        <v>0</v>
      </c>
      <c r="E38" s="22">
        <v>8000</v>
      </c>
      <c r="F38" s="22">
        <v>0</v>
      </c>
      <c r="G38" s="22">
        <v>8000</v>
      </c>
      <c r="H38" s="10"/>
    </row>
    <row r="39" spans="1:8" ht="21">
      <c r="A39" s="4" t="s">
        <v>38</v>
      </c>
      <c r="B39" s="23">
        <v>12</v>
      </c>
      <c r="C39" s="23">
        <v>2321</v>
      </c>
      <c r="D39" s="23">
        <v>0</v>
      </c>
      <c r="E39" s="23">
        <v>352130</v>
      </c>
      <c r="F39" s="23">
        <v>0</v>
      </c>
      <c r="G39" s="23">
        <v>352130</v>
      </c>
      <c r="H39" s="4"/>
    </row>
    <row r="40" spans="1:8" ht="21">
      <c r="A40" s="10" t="s">
        <v>39</v>
      </c>
      <c r="B40" s="22">
        <v>11</v>
      </c>
      <c r="C40" s="22">
        <v>2320</v>
      </c>
      <c r="D40" s="22">
        <v>0</v>
      </c>
      <c r="E40" s="22">
        <v>352130</v>
      </c>
      <c r="F40" s="22">
        <v>0</v>
      </c>
      <c r="G40" s="22">
        <v>352130</v>
      </c>
      <c r="H40" s="22"/>
    </row>
    <row r="41" spans="1:8" ht="21">
      <c r="A41" s="10" t="s">
        <v>40</v>
      </c>
      <c r="B41" s="22">
        <v>1</v>
      </c>
      <c r="C41" s="22">
        <v>1</v>
      </c>
      <c r="D41" s="22">
        <v>0</v>
      </c>
      <c r="E41" s="22">
        <v>0</v>
      </c>
      <c r="F41" s="22">
        <v>0</v>
      </c>
      <c r="G41" s="22">
        <v>0</v>
      </c>
      <c r="H41" s="10"/>
    </row>
    <row r="42" spans="1:8" ht="21">
      <c r="A42" s="4" t="s">
        <v>41</v>
      </c>
      <c r="B42" s="38"/>
      <c r="C42" s="38"/>
      <c r="D42" s="38"/>
      <c r="E42" s="38"/>
      <c r="F42" s="38"/>
      <c r="G42" s="38"/>
      <c r="H42" s="11"/>
    </row>
    <row r="43" spans="1:8" ht="21">
      <c r="A43" s="10" t="s">
        <v>75</v>
      </c>
      <c r="B43" s="22"/>
      <c r="C43" s="22"/>
      <c r="D43" s="22"/>
      <c r="E43" s="22"/>
      <c r="F43" s="22"/>
      <c r="G43" s="22"/>
      <c r="H43" s="10"/>
    </row>
    <row r="44" spans="1:8" ht="21">
      <c r="A44" s="10" t="s">
        <v>42</v>
      </c>
      <c r="B44" s="22"/>
      <c r="C44" s="22"/>
      <c r="D44" s="22"/>
      <c r="E44" s="22"/>
      <c r="F44" s="22"/>
      <c r="G44" s="22"/>
      <c r="H44" s="10"/>
    </row>
    <row r="45" spans="1:8" ht="21">
      <c r="A45" s="10" t="s">
        <v>76</v>
      </c>
      <c r="B45" s="22"/>
      <c r="C45" s="22"/>
      <c r="D45" s="22"/>
      <c r="E45" s="22"/>
      <c r="F45" s="22"/>
      <c r="G45" s="22"/>
      <c r="H45" s="10"/>
    </row>
    <row r="46" spans="1:8" ht="21">
      <c r="A46" s="10" t="s">
        <v>43</v>
      </c>
      <c r="B46" s="22"/>
      <c r="C46" s="22"/>
      <c r="D46" s="22"/>
      <c r="E46" s="22"/>
      <c r="F46" s="22"/>
      <c r="G46" s="22"/>
      <c r="H46" s="10"/>
    </row>
    <row r="47" spans="1:8" ht="21">
      <c r="A47" s="10" t="s">
        <v>44</v>
      </c>
      <c r="B47" s="22"/>
      <c r="C47" s="22"/>
      <c r="D47" s="22"/>
      <c r="E47" s="22"/>
      <c r="F47" s="22"/>
      <c r="G47" s="22"/>
      <c r="H47" s="10"/>
    </row>
    <row r="48" spans="1:8" ht="21">
      <c r="A48" s="10" t="s">
        <v>77</v>
      </c>
      <c r="B48" s="22"/>
      <c r="C48" s="22"/>
      <c r="D48" s="22"/>
      <c r="E48" s="22"/>
      <c r="F48" s="22"/>
      <c r="G48" s="22"/>
      <c r="H48" s="10"/>
    </row>
    <row r="49" spans="1:8" ht="21">
      <c r="A49" s="10" t="s">
        <v>78</v>
      </c>
      <c r="B49" s="22"/>
      <c r="C49" s="22"/>
      <c r="D49" s="22"/>
      <c r="E49" s="22"/>
      <c r="F49" s="22"/>
      <c r="G49" s="22"/>
      <c r="H49" s="10"/>
    </row>
    <row r="50" spans="1:8" ht="21">
      <c r="A50" s="10" t="s">
        <v>79</v>
      </c>
      <c r="B50" s="22"/>
      <c r="C50" s="22"/>
      <c r="D50" s="22"/>
      <c r="E50" s="22"/>
      <c r="F50" s="22"/>
      <c r="G50" s="22"/>
      <c r="H50" s="10"/>
    </row>
    <row r="51" spans="1:8" ht="21">
      <c r="A51" s="5" t="s">
        <v>45</v>
      </c>
      <c r="B51" s="21"/>
      <c r="C51" s="21"/>
      <c r="D51" s="21"/>
      <c r="E51" s="21"/>
      <c r="F51" s="21"/>
      <c r="G51" s="21"/>
      <c r="H51" s="5"/>
    </row>
    <row r="52" spans="1:8" ht="21">
      <c r="A52" s="10" t="s">
        <v>46</v>
      </c>
      <c r="B52" s="22"/>
      <c r="C52" s="22"/>
      <c r="D52" s="22"/>
      <c r="E52" s="22"/>
      <c r="F52" s="22"/>
      <c r="G52" s="22"/>
      <c r="H52" s="10"/>
    </row>
    <row r="53" spans="1:8" ht="21">
      <c r="A53" s="10" t="s">
        <v>47</v>
      </c>
      <c r="B53" s="22"/>
      <c r="C53" s="22"/>
      <c r="D53" s="22"/>
      <c r="E53" s="22"/>
      <c r="F53" s="22"/>
      <c r="G53" s="22"/>
      <c r="H53" s="10"/>
    </row>
    <row r="54" spans="1:8" ht="21">
      <c r="A54" s="10" t="s">
        <v>48</v>
      </c>
      <c r="B54" s="22"/>
      <c r="C54" s="22"/>
      <c r="D54" s="22"/>
      <c r="E54" s="22"/>
      <c r="F54" s="22"/>
      <c r="G54" s="22"/>
      <c r="H54" s="10"/>
    </row>
    <row r="55" spans="1:8" ht="21">
      <c r="A55" s="10" t="s">
        <v>80</v>
      </c>
      <c r="B55" s="22"/>
      <c r="C55" s="22"/>
      <c r="D55" s="22"/>
      <c r="E55" s="22"/>
      <c r="F55" s="22"/>
      <c r="G55" s="22"/>
      <c r="H55" s="10"/>
    </row>
    <row r="56" spans="1:8" ht="21">
      <c r="A56" s="4" t="s">
        <v>49</v>
      </c>
      <c r="B56" s="34">
        <f aca="true" t="shared" si="5" ref="B56:G56">SUM(B62,B67,B68,B69,B70)</f>
        <v>235</v>
      </c>
      <c r="C56" s="34">
        <f t="shared" si="5"/>
        <v>40051</v>
      </c>
      <c r="D56" s="34">
        <f t="shared" si="5"/>
        <v>54691</v>
      </c>
      <c r="E56" s="34">
        <f t="shared" si="5"/>
        <v>2894770</v>
      </c>
      <c r="F56" s="34">
        <f t="shared" si="5"/>
        <v>143200</v>
      </c>
      <c r="G56" s="34">
        <f t="shared" si="5"/>
        <v>3092658</v>
      </c>
      <c r="H56" s="34"/>
    </row>
    <row r="57" spans="1:8" ht="21">
      <c r="A57" s="10" t="s">
        <v>50</v>
      </c>
      <c r="B57" s="22"/>
      <c r="C57" s="22"/>
      <c r="D57" s="22"/>
      <c r="E57" s="22"/>
      <c r="F57" s="22"/>
      <c r="G57" s="22"/>
      <c r="H57" s="10"/>
    </row>
    <row r="58" spans="1:8" ht="21">
      <c r="A58" s="10" t="s">
        <v>51</v>
      </c>
      <c r="B58" s="22"/>
      <c r="C58" s="22"/>
      <c r="D58" s="22"/>
      <c r="E58" s="22"/>
      <c r="F58" s="22"/>
      <c r="G58" s="22"/>
      <c r="H58" s="10"/>
    </row>
    <row r="59" spans="1:8" ht="21">
      <c r="A59" s="10" t="s">
        <v>81</v>
      </c>
      <c r="B59" s="22"/>
      <c r="C59" s="22"/>
      <c r="D59" s="22"/>
      <c r="E59" s="22"/>
      <c r="F59" s="22"/>
      <c r="G59" s="22"/>
      <c r="H59" s="10"/>
    </row>
    <row r="60" spans="1:8" ht="21">
      <c r="A60" s="10" t="s">
        <v>82</v>
      </c>
      <c r="B60" s="22"/>
      <c r="C60" s="22"/>
      <c r="D60" s="22"/>
      <c r="E60" s="22"/>
      <c r="F60" s="22"/>
      <c r="G60" s="22"/>
      <c r="H60" s="10"/>
    </row>
    <row r="61" spans="1:8" ht="21">
      <c r="A61" s="10" t="s">
        <v>52</v>
      </c>
      <c r="B61" s="22"/>
      <c r="C61" s="22"/>
      <c r="D61" s="22"/>
      <c r="E61" s="22"/>
      <c r="F61" s="22"/>
      <c r="G61" s="22"/>
      <c r="H61" s="10"/>
    </row>
    <row r="62" spans="1:8" ht="21">
      <c r="A62" s="10" t="s">
        <v>53</v>
      </c>
      <c r="B62" s="25">
        <v>74</v>
      </c>
      <c r="C62" s="30">
        <v>5534</v>
      </c>
      <c r="D62" s="29">
        <v>0</v>
      </c>
      <c r="E62" s="30">
        <v>995640</v>
      </c>
      <c r="F62" s="30">
        <v>134214</v>
      </c>
      <c r="G62" s="24">
        <f>SUM(E62+F62)</f>
        <v>1129854</v>
      </c>
      <c r="H62" s="10"/>
    </row>
    <row r="63" spans="1:8" ht="21">
      <c r="A63" s="10" t="s">
        <v>54</v>
      </c>
      <c r="B63" s="22"/>
      <c r="C63" s="22"/>
      <c r="D63" s="22"/>
      <c r="E63" s="22"/>
      <c r="F63" s="22"/>
      <c r="G63" s="22"/>
      <c r="H63" s="10"/>
    </row>
    <row r="64" spans="1:8" ht="21">
      <c r="A64" s="10" t="s">
        <v>55</v>
      </c>
      <c r="B64" s="22"/>
      <c r="C64" s="22"/>
      <c r="D64" s="22"/>
      <c r="E64" s="22"/>
      <c r="F64" s="22"/>
      <c r="G64" s="22"/>
      <c r="H64" s="10"/>
    </row>
    <row r="65" spans="1:8" ht="21">
      <c r="A65" s="10" t="s">
        <v>56</v>
      </c>
      <c r="B65" s="22"/>
      <c r="C65" s="22"/>
      <c r="D65" s="22"/>
      <c r="E65" s="22"/>
      <c r="F65" s="22"/>
      <c r="G65" s="22"/>
      <c r="H65" s="10"/>
    </row>
    <row r="66" spans="1:8" ht="21">
      <c r="A66" s="10" t="s">
        <v>57</v>
      </c>
      <c r="B66" s="22"/>
      <c r="C66" s="22"/>
      <c r="D66" s="22"/>
      <c r="E66" s="22"/>
      <c r="F66" s="22"/>
      <c r="G66" s="22"/>
      <c r="H66" s="10"/>
    </row>
    <row r="67" spans="1:8" ht="21">
      <c r="A67" s="10" t="s">
        <v>101</v>
      </c>
      <c r="B67" s="22">
        <v>107</v>
      </c>
      <c r="C67" s="22">
        <v>26197</v>
      </c>
      <c r="D67" s="22">
        <v>0</v>
      </c>
      <c r="E67" s="22">
        <v>1023138</v>
      </c>
      <c r="F67" s="22">
        <v>0</v>
      </c>
      <c r="G67" s="22">
        <v>1023138</v>
      </c>
      <c r="H67" s="10"/>
    </row>
    <row r="68" spans="1:8" ht="21">
      <c r="A68" s="10" t="s">
        <v>58</v>
      </c>
      <c r="B68" s="22">
        <v>24</v>
      </c>
      <c r="C68" s="22">
        <v>4519</v>
      </c>
      <c r="D68" s="22">
        <v>54688</v>
      </c>
      <c r="E68" s="22">
        <v>670636</v>
      </c>
      <c r="F68" s="22">
        <v>0</v>
      </c>
      <c r="G68" s="22">
        <f>D68+E68</f>
        <v>725324</v>
      </c>
      <c r="H68" s="10"/>
    </row>
    <row r="69" spans="1:8" ht="21">
      <c r="A69" s="10" t="s">
        <v>59</v>
      </c>
      <c r="B69" s="22">
        <v>14</v>
      </c>
      <c r="C69" s="22">
        <v>1724</v>
      </c>
      <c r="D69" s="22">
        <v>3</v>
      </c>
      <c r="E69" s="22">
        <v>144473</v>
      </c>
      <c r="F69" s="22">
        <v>5001</v>
      </c>
      <c r="G69" s="22">
        <f>E69+F69</f>
        <v>149474</v>
      </c>
      <c r="H69" s="10"/>
    </row>
    <row r="70" spans="1:8" ht="21">
      <c r="A70" s="10" t="s">
        <v>60</v>
      </c>
      <c r="B70" s="22">
        <v>16</v>
      </c>
      <c r="C70" s="22">
        <v>2077</v>
      </c>
      <c r="D70" s="22">
        <v>0</v>
      </c>
      <c r="E70" s="22">
        <v>60883</v>
      </c>
      <c r="F70" s="22">
        <v>3985</v>
      </c>
      <c r="G70" s="22">
        <f>SUM(E70+F70)</f>
        <v>64868</v>
      </c>
      <c r="H70" s="10"/>
    </row>
    <row r="71" spans="1:8" ht="21">
      <c r="A71" s="12" t="s">
        <v>61</v>
      </c>
      <c r="B71" s="43">
        <f aca="true" t="shared" si="6" ref="B71:G71">SUM(B7,B8,B9,B10,B11,B13,B15,B18,B20,B21,B25,B27,B32,B34,B62)</f>
        <v>381</v>
      </c>
      <c r="C71" s="43">
        <f t="shared" si="6"/>
        <v>37754</v>
      </c>
      <c r="D71" s="43">
        <f t="shared" si="6"/>
        <v>172070</v>
      </c>
      <c r="E71" s="43">
        <f t="shared" si="6"/>
        <v>5589189</v>
      </c>
      <c r="F71" s="43">
        <f t="shared" si="6"/>
        <v>1673236</v>
      </c>
      <c r="G71" s="43">
        <f t="shared" si="6"/>
        <v>7434495</v>
      </c>
      <c r="H71" s="12"/>
    </row>
    <row r="72" spans="1:8" ht="21">
      <c r="A72" s="12" t="s">
        <v>62</v>
      </c>
      <c r="B72" s="46">
        <f>B76-B75-B74-B73-B71</f>
        <v>289</v>
      </c>
      <c r="C72" s="46">
        <f>C76-C75-C74-C73-C71</f>
        <v>42398</v>
      </c>
      <c r="D72" s="46">
        <f>D76-D75-D74-D73-D71</f>
        <v>320721</v>
      </c>
      <c r="E72" s="46">
        <f>E76-E75-E74-E73-E71</f>
        <v>1735465</v>
      </c>
      <c r="F72" s="46">
        <f>F76-F75-F74-F73-F71</f>
        <v>311086</v>
      </c>
      <c r="G72" s="46">
        <f>SUM(G76-G75-G74-G73-G71)</f>
        <v>3234137</v>
      </c>
      <c r="H72" s="12"/>
    </row>
    <row r="73" spans="1:8" ht="21">
      <c r="A73" s="12" t="s">
        <v>63</v>
      </c>
      <c r="B73" s="43">
        <f>SUM(B16+B69)</f>
        <v>38</v>
      </c>
      <c r="C73" s="43">
        <f>SUM(C16+C69)</f>
        <v>7037</v>
      </c>
      <c r="D73" s="43">
        <v>3</v>
      </c>
      <c r="E73" s="43">
        <f>SUM(E16+E69)</f>
        <v>942448.33</v>
      </c>
      <c r="F73" s="43">
        <f>SUM(F16+F69)</f>
        <v>35001</v>
      </c>
      <c r="G73" s="43">
        <f>SUM(G16+G69)</f>
        <v>977449.33</v>
      </c>
      <c r="H73" s="12"/>
    </row>
    <row r="74" spans="1:8" ht="21">
      <c r="A74" s="12" t="s">
        <v>64</v>
      </c>
      <c r="B74" s="43">
        <v>24</v>
      </c>
      <c r="C74" s="43">
        <f>SUM(C68)</f>
        <v>4519</v>
      </c>
      <c r="D74" s="43">
        <v>54688</v>
      </c>
      <c r="E74" s="43">
        <v>670636</v>
      </c>
      <c r="F74" s="43">
        <v>0</v>
      </c>
      <c r="G74" s="43">
        <v>725324</v>
      </c>
      <c r="H74" s="12"/>
    </row>
    <row r="75" spans="1:8" ht="21">
      <c r="A75" s="12" t="s">
        <v>65</v>
      </c>
      <c r="B75" s="43">
        <f>SUM(B22+B41+B70)</f>
        <v>18</v>
      </c>
      <c r="C75" s="43">
        <f>SUM(C22+C41+C70)</f>
        <v>2079</v>
      </c>
      <c r="D75" s="43">
        <v>0</v>
      </c>
      <c r="E75" s="43">
        <v>60883</v>
      </c>
      <c r="F75" s="43">
        <v>3985</v>
      </c>
      <c r="G75" s="43">
        <v>64868</v>
      </c>
      <c r="H75" s="12"/>
    </row>
    <row r="76" spans="1:8" ht="21">
      <c r="A76" s="13" t="s">
        <v>66</v>
      </c>
      <c r="B76" s="44">
        <f>SUM(B6,B12,B17,B19,B23,B29,B31,B37,B39,B56)</f>
        <v>750</v>
      </c>
      <c r="C76" s="44">
        <f>SUM(C6,C12,C17,C19,C23,C29,C31,C37,C39,C56)</f>
        <v>93787</v>
      </c>
      <c r="D76" s="44">
        <f>SUM(D6,D12,D17,D19,D23,D29,D31,D37,D39,D56)</f>
        <v>547482</v>
      </c>
      <c r="E76" s="44">
        <f>SUM(E6,E12,E17,E19,E23,E29,E31,E37,E39,E56)</f>
        <v>8998621.33</v>
      </c>
      <c r="F76" s="44">
        <f>F6+F12+F17+F19+F24+F29+F31+F37+F56</f>
        <v>2023308</v>
      </c>
      <c r="G76" s="44">
        <f>G6+G12+G17+G19+G24+G29+G31+G37+G39+G56</f>
        <v>12436273.33</v>
      </c>
      <c r="H76" s="13"/>
    </row>
    <row r="78" spans="1:2" ht="21">
      <c r="A78" s="15" t="s">
        <v>83</v>
      </c>
      <c r="B78" s="39"/>
    </row>
    <row r="79" spans="1:2" ht="21">
      <c r="A79" s="16" t="s">
        <v>84</v>
      </c>
      <c r="B79" s="39"/>
    </row>
    <row r="80" ht="21">
      <c r="A80" s="16" t="s">
        <v>85</v>
      </c>
    </row>
    <row r="81" ht="21">
      <c r="A81" s="16" t="s">
        <v>98</v>
      </c>
    </row>
    <row r="82" ht="21">
      <c r="A82" s="16" t="s">
        <v>99</v>
      </c>
    </row>
  </sheetData>
  <mergeCells count="11">
    <mergeCell ref="G4:G5"/>
    <mergeCell ref="B23:B24"/>
    <mergeCell ref="C23:C24"/>
    <mergeCell ref="D23:D24"/>
    <mergeCell ref="A1:H1"/>
    <mergeCell ref="A2:A5"/>
    <mergeCell ref="B2:H2"/>
    <mergeCell ref="D3:G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H120"/>
  <sheetViews>
    <sheetView workbookViewId="0" topLeftCell="A61">
      <selection activeCell="I68" sqref="I68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4.7109375" style="0" customWidth="1"/>
    <col min="4" max="4" width="16.7109375" style="0" customWidth="1"/>
    <col min="5" max="5" width="11.28125" style="0" customWidth="1"/>
    <col min="6" max="6" width="11.421875" style="0" customWidth="1"/>
    <col min="7" max="7" width="10.140625" style="0" customWidth="1"/>
    <col min="8" max="8" width="12.57421875" style="0" customWidth="1"/>
  </cols>
  <sheetData>
    <row r="1" spans="1:8" ht="21">
      <c r="A1" s="54" t="s">
        <v>94</v>
      </c>
      <c r="B1" s="55"/>
      <c r="C1" s="55"/>
      <c r="D1" s="55"/>
      <c r="E1" s="55"/>
      <c r="F1" s="55"/>
      <c r="G1" s="55"/>
      <c r="H1" s="55"/>
    </row>
    <row r="2" spans="1:8" ht="21">
      <c r="A2" s="58" t="s">
        <v>0</v>
      </c>
      <c r="B2" s="59" t="s">
        <v>95</v>
      </c>
      <c r="C2" s="60"/>
      <c r="D2" s="60"/>
      <c r="E2" s="60"/>
      <c r="F2" s="60"/>
      <c r="G2" s="60"/>
      <c r="H2" s="60"/>
    </row>
    <row r="3" spans="1:8" ht="21">
      <c r="A3" s="56"/>
      <c r="B3" s="1" t="s">
        <v>1</v>
      </c>
      <c r="C3" s="1" t="s">
        <v>67</v>
      </c>
      <c r="D3" s="59" t="s">
        <v>73</v>
      </c>
      <c r="E3" s="60"/>
      <c r="F3" s="60"/>
      <c r="G3" s="61"/>
      <c r="H3" s="1" t="s">
        <v>2</v>
      </c>
    </row>
    <row r="4" spans="1:8" ht="21">
      <c r="A4" s="56"/>
      <c r="B4" s="2" t="s">
        <v>3</v>
      </c>
      <c r="C4" s="2" t="s">
        <v>68</v>
      </c>
      <c r="D4" s="56" t="s">
        <v>70</v>
      </c>
      <c r="E4" s="56" t="s">
        <v>71</v>
      </c>
      <c r="F4" s="56" t="s">
        <v>72</v>
      </c>
      <c r="G4" s="56" t="s">
        <v>74</v>
      </c>
      <c r="H4" s="2" t="s">
        <v>4</v>
      </c>
    </row>
    <row r="5" spans="1:8" ht="21">
      <c r="A5" s="57"/>
      <c r="B5" s="2" t="s">
        <v>5</v>
      </c>
      <c r="C5" s="14" t="s">
        <v>69</v>
      </c>
      <c r="D5" s="57"/>
      <c r="E5" s="57"/>
      <c r="F5" s="57"/>
      <c r="G5" s="57"/>
      <c r="H5" s="3"/>
    </row>
    <row r="6" spans="1:8" ht="21">
      <c r="A6" s="4" t="s">
        <v>6</v>
      </c>
      <c r="B6" s="34">
        <f aca="true" t="shared" si="0" ref="B6:G6">SUM(B7:B11)</f>
        <v>21</v>
      </c>
      <c r="C6" s="34">
        <f t="shared" si="0"/>
        <v>2524</v>
      </c>
      <c r="D6" s="34">
        <f t="shared" si="0"/>
        <v>0</v>
      </c>
      <c r="E6" s="34">
        <f t="shared" si="0"/>
        <v>162561</v>
      </c>
      <c r="F6" s="34">
        <f t="shared" si="0"/>
        <v>0</v>
      </c>
      <c r="G6" s="34">
        <f t="shared" si="0"/>
        <v>162561</v>
      </c>
      <c r="H6" s="23"/>
    </row>
    <row r="7" spans="1:8" ht="21">
      <c r="A7" s="5" t="s">
        <v>7</v>
      </c>
      <c r="B7" s="29">
        <v>3</v>
      </c>
      <c r="C7" s="21">
        <v>484</v>
      </c>
      <c r="D7" s="29">
        <v>0</v>
      </c>
      <c r="E7" s="30">
        <v>36054</v>
      </c>
      <c r="F7" s="29">
        <v>0</v>
      </c>
      <c r="G7" s="24">
        <v>36054</v>
      </c>
      <c r="H7" s="21"/>
    </row>
    <row r="8" spans="1:8" ht="21">
      <c r="A8" s="5" t="s">
        <v>8</v>
      </c>
      <c r="B8" s="29">
        <v>14</v>
      </c>
      <c r="C8" s="30">
        <v>1893</v>
      </c>
      <c r="D8" s="29">
        <v>0</v>
      </c>
      <c r="E8" s="30">
        <v>96757</v>
      </c>
      <c r="F8" s="29">
        <v>0</v>
      </c>
      <c r="G8" s="24">
        <v>96757</v>
      </c>
      <c r="H8" s="21"/>
    </row>
    <row r="9" spans="1:8" ht="21">
      <c r="A9" s="5" t="s">
        <v>9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1">
        <v>0</v>
      </c>
      <c r="H9" s="21"/>
    </row>
    <row r="10" spans="1:8" ht="21">
      <c r="A10" s="5" t="s">
        <v>10</v>
      </c>
      <c r="B10" s="29">
        <v>2</v>
      </c>
      <c r="C10" s="29">
        <v>56</v>
      </c>
      <c r="D10" s="29">
        <v>0</v>
      </c>
      <c r="E10" s="30">
        <v>3750</v>
      </c>
      <c r="F10" s="29">
        <v>0</v>
      </c>
      <c r="G10" s="24">
        <v>3750</v>
      </c>
      <c r="H10" s="21"/>
    </row>
    <row r="11" spans="1:8" ht="21">
      <c r="A11" s="5" t="s">
        <v>11</v>
      </c>
      <c r="B11" s="31">
        <v>2</v>
      </c>
      <c r="C11" s="31">
        <v>91</v>
      </c>
      <c r="D11" s="31">
        <v>0</v>
      </c>
      <c r="E11" s="32">
        <v>26000</v>
      </c>
      <c r="F11" s="31">
        <v>0</v>
      </c>
      <c r="G11" s="33">
        <v>26000</v>
      </c>
      <c r="H11" s="21"/>
    </row>
    <row r="12" spans="1:8" ht="21">
      <c r="A12" s="4" t="s">
        <v>12</v>
      </c>
      <c r="B12" s="34">
        <f aca="true" t="shared" si="1" ref="B12:G12">SUM(B13:B16)</f>
        <v>17</v>
      </c>
      <c r="C12" s="34">
        <f t="shared" si="1"/>
        <v>2941</v>
      </c>
      <c r="D12" s="34">
        <f t="shared" si="1"/>
        <v>0</v>
      </c>
      <c r="E12" s="34">
        <f t="shared" si="1"/>
        <v>60583.83</v>
      </c>
      <c r="F12" s="34">
        <f t="shared" si="1"/>
        <v>14400</v>
      </c>
      <c r="G12" s="34">
        <f t="shared" si="1"/>
        <v>113996.83</v>
      </c>
      <c r="H12" s="23"/>
    </row>
    <row r="13" spans="1:8" ht="21">
      <c r="A13" s="5" t="s">
        <v>13</v>
      </c>
      <c r="B13" s="25">
        <v>9</v>
      </c>
      <c r="C13" s="21">
        <v>716</v>
      </c>
      <c r="D13" s="21">
        <v>0</v>
      </c>
      <c r="E13" s="24">
        <v>37272</v>
      </c>
      <c r="F13" s="24">
        <v>5050</v>
      </c>
      <c r="G13" s="24">
        <v>42322</v>
      </c>
      <c r="H13" s="21"/>
    </row>
    <row r="14" spans="1:8" ht="21">
      <c r="A14" s="5" t="s">
        <v>14</v>
      </c>
      <c r="B14" s="21">
        <v>4</v>
      </c>
      <c r="C14" s="21">
        <v>568</v>
      </c>
      <c r="D14" s="21">
        <v>0</v>
      </c>
      <c r="E14" s="21">
        <v>18974</v>
      </c>
      <c r="F14" s="21">
        <v>9350</v>
      </c>
      <c r="G14" s="21">
        <v>28297</v>
      </c>
      <c r="H14" s="21"/>
    </row>
    <row r="15" spans="1:8" ht="21">
      <c r="A15" s="5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/>
    </row>
    <row r="16" spans="1:8" ht="21">
      <c r="A16" s="5" t="s">
        <v>16</v>
      </c>
      <c r="B16" s="21">
        <v>4</v>
      </c>
      <c r="C16" s="21">
        <v>1657</v>
      </c>
      <c r="D16" s="21">
        <v>0</v>
      </c>
      <c r="E16" s="21">
        <v>4337.83</v>
      </c>
      <c r="F16" s="21">
        <v>0</v>
      </c>
      <c r="G16" s="21">
        <v>43377.83</v>
      </c>
      <c r="H16" s="21"/>
    </row>
    <row r="17" spans="1:8" ht="21">
      <c r="A17" s="4" t="s">
        <v>17</v>
      </c>
      <c r="B17" s="34">
        <f aca="true" t="shared" si="2" ref="B17:G17">SUM(B18)</f>
        <v>4</v>
      </c>
      <c r="C17" s="34">
        <f t="shared" si="2"/>
        <v>156</v>
      </c>
      <c r="D17" s="34">
        <f t="shared" si="2"/>
        <v>0</v>
      </c>
      <c r="E17" s="34">
        <f t="shared" si="2"/>
        <v>11350</v>
      </c>
      <c r="F17" s="34">
        <f t="shared" si="2"/>
        <v>0</v>
      </c>
      <c r="G17" s="34">
        <f t="shared" si="2"/>
        <v>11350</v>
      </c>
      <c r="H17" s="23"/>
    </row>
    <row r="18" spans="1:8" ht="21">
      <c r="A18" s="5" t="s">
        <v>18</v>
      </c>
      <c r="B18" s="25">
        <v>4</v>
      </c>
      <c r="C18" s="29">
        <v>156</v>
      </c>
      <c r="D18" s="29">
        <v>0</v>
      </c>
      <c r="E18" s="30">
        <v>11350</v>
      </c>
      <c r="F18" s="29">
        <v>0</v>
      </c>
      <c r="G18" s="24">
        <v>11350</v>
      </c>
      <c r="H18" s="21"/>
    </row>
    <row r="19" spans="1:8" ht="21">
      <c r="A19" s="4" t="s">
        <v>19</v>
      </c>
      <c r="B19" s="34">
        <f aca="true" t="shared" si="3" ref="B19:G19">SUM(B20:B22)</f>
        <v>7</v>
      </c>
      <c r="C19" s="34">
        <f t="shared" si="3"/>
        <v>782</v>
      </c>
      <c r="D19" s="34">
        <f t="shared" si="3"/>
        <v>0</v>
      </c>
      <c r="E19" s="34">
        <f t="shared" si="3"/>
        <v>97587</v>
      </c>
      <c r="F19" s="34">
        <f t="shared" si="3"/>
        <v>5000</v>
      </c>
      <c r="G19" s="34">
        <f t="shared" si="3"/>
        <v>102587</v>
      </c>
      <c r="H19" s="23"/>
    </row>
    <row r="20" spans="1:8" ht="21">
      <c r="A20" s="5" t="s">
        <v>20</v>
      </c>
      <c r="B20" s="29">
        <v>1</v>
      </c>
      <c r="C20" s="21">
        <v>163</v>
      </c>
      <c r="D20" s="21">
        <v>0</v>
      </c>
      <c r="E20" s="24">
        <v>15455</v>
      </c>
      <c r="F20" s="21">
        <v>0</v>
      </c>
      <c r="G20" s="24">
        <v>15455</v>
      </c>
      <c r="H20" s="21"/>
    </row>
    <row r="21" spans="1:8" ht="21">
      <c r="A21" s="5" t="s">
        <v>21</v>
      </c>
      <c r="B21" s="25">
        <v>6</v>
      </c>
      <c r="C21" s="29">
        <v>619</v>
      </c>
      <c r="D21" s="29">
        <v>0</v>
      </c>
      <c r="E21" s="30">
        <v>82132</v>
      </c>
      <c r="F21" s="30">
        <v>5000</v>
      </c>
      <c r="G21" s="24">
        <v>87132</v>
      </c>
      <c r="H21" s="21"/>
    </row>
    <row r="22" spans="1:8" ht="21">
      <c r="A22" s="5" t="s">
        <v>22</v>
      </c>
      <c r="B22" s="21">
        <v>0</v>
      </c>
      <c r="C22" s="21">
        <v>0</v>
      </c>
      <c r="D22" s="21">
        <v>0</v>
      </c>
      <c r="E22" s="21"/>
      <c r="F22" s="21">
        <v>0</v>
      </c>
      <c r="G22" s="21">
        <v>0</v>
      </c>
      <c r="H22" s="21"/>
    </row>
    <row r="23" spans="1:8" ht="21">
      <c r="A23" s="6" t="s">
        <v>23</v>
      </c>
      <c r="B23" s="65">
        <f>SUM(B25:B28)</f>
        <v>55</v>
      </c>
      <c r="C23" s="67">
        <f>SUM(C25:C28)</f>
        <v>7918</v>
      </c>
      <c r="D23" s="67">
        <f>SUM(D25:D28)</f>
        <v>15000</v>
      </c>
      <c r="E23" s="35"/>
      <c r="F23" s="35"/>
      <c r="G23" s="35"/>
      <c r="H23" s="35"/>
    </row>
    <row r="24" spans="1:8" ht="21">
      <c r="A24" s="8" t="s">
        <v>24</v>
      </c>
      <c r="B24" s="66"/>
      <c r="C24" s="66"/>
      <c r="D24" s="66"/>
      <c r="E24" s="37">
        <f>SUM(E25:E28)</f>
        <v>1567472</v>
      </c>
      <c r="F24" s="37">
        <f>SUM(F25:F28)</f>
        <v>61682</v>
      </c>
      <c r="G24" s="37">
        <f>SUM(G25:G28)</f>
        <v>1644154</v>
      </c>
      <c r="H24" s="36"/>
    </row>
    <row r="25" spans="1:8" ht="21">
      <c r="A25" s="10" t="s">
        <v>25</v>
      </c>
      <c r="B25" s="25">
        <v>33</v>
      </c>
      <c r="C25" s="24">
        <v>6564</v>
      </c>
      <c r="D25" s="24">
        <v>15000</v>
      </c>
      <c r="E25" s="24">
        <v>458020</v>
      </c>
      <c r="F25" s="24">
        <v>54400</v>
      </c>
      <c r="G25" s="24">
        <v>527420</v>
      </c>
      <c r="H25" s="22"/>
    </row>
    <row r="26" spans="1:8" ht="21">
      <c r="A26" s="10" t="s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/>
    </row>
    <row r="27" spans="1:8" ht="21">
      <c r="A27" s="10" t="s">
        <v>27</v>
      </c>
      <c r="B27" s="25">
        <v>0</v>
      </c>
      <c r="C27" s="29">
        <v>0</v>
      </c>
      <c r="D27" s="29">
        <v>0</v>
      </c>
      <c r="E27" s="29">
        <v>0</v>
      </c>
      <c r="F27" s="29">
        <v>0</v>
      </c>
      <c r="G27" s="21">
        <v>0</v>
      </c>
      <c r="H27" s="22"/>
    </row>
    <row r="28" spans="1:8" ht="21">
      <c r="A28" s="10" t="s">
        <v>28</v>
      </c>
      <c r="B28" s="22">
        <v>22</v>
      </c>
      <c r="C28" s="22">
        <v>1354</v>
      </c>
      <c r="D28" s="22">
        <v>0</v>
      </c>
      <c r="E28" s="22">
        <v>1109452</v>
      </c>
      <c r="F28" s="22">
        <v>7282</v>
      </c>
      <c r="G28" s="22">
        <v>1116734</v>
      </c>
      <c r="H28" s="22"/>
    </row>
    <row r="29" spans="1:8" ht="21">
      <c r="A29" s="4" t="s">
        <v>29</v>
      </c>
      <c r="B29" s="23">
        <v>35</v>
      </c>
      <c r="C29" s="23">
        <v>4835</v>
      </c>
      <c r="D29" s="23">
        <v>30000</v>
      </c>
      <c r="E29" s="23">
        <v>262130</v>
      </c>
      <c r="F29" s="23">
        <v>286000</v>
      </c>
      <c r="G29" s="23">
        <v>578130</v>
      </c>
      <c r="H29" s="23"/>
    </row>
    <row r="30" spans="1:8" ht="21">
      <c r="A30" s="10" t="s">
        <v>30</v>
      </c>
      <c r="B30" s="22">
        <v>35</v>
      </c>
      <c r="C30" s="22">
        <v>4835</v>
      </c>
      <c r="D30" s="22">
        <v>30000</v>
      </c>
      <c r="E30" s="22">
        <v>262130</v>
      </c>
      <c r="F30" s="22">
        <v>286000</v>
      </c>
      <c r="G30" s="22">
        <v>578130</v>
      </c>
      <c r="H30" s="22"/>
    </row>
    <row r="31" spans="1:8" ht="21">
      <c r="A31" s="4" t="s">
        <v>31</v>
      </c>
      <c r="B31" s="34">
        <f aca="true" t="shared" si="4" ref="B31:G31">SUM(B32:B36)</f>
        <v>16</v>
      </c>
      <c r="C31" s="34">
        <f t="shared" si="4"/>
        <v>1695</v>
      </c>
      <c r="D31" s="34">
        <f t="shared" si="4"/>
        <v>30000</v>
      </c>
      <c r="E31" s="34">
        <f t="shared" si="4"/>
        <v>175970</v>
      </c>
      <c r="F31" s="34">
        <f t="shared" si="4"/>
        <v>17325</v>
      </c>
      <c r="G31" s="34">
        <f t="shared" si="4"/>
        <v>223295</v>
      </c>
      <c r="H31" s="23"/>
    </row>
    <row r="32" spans="1:8" ht="21">
      <c r="A32" s="10" t="s">
        <v>32</v>
      </c>
      <c r="B32" s="25">
        <v>7</v>
      </c>
      <c r="C32" s="29">
        <v>685</v>
      </c>
      <c r="D32" s="29">
        <v>0</v>
      </c>
      <c r="E32" s="30">
        <v>110470</v>
      </c>
      <c r="F32" s="30">
        <v>3850</v>
      </c>
      <c r="G32" s="24">
        <v>114320</v>
      </c>
      <c r="H32" s="22"/>
    </row>
    <row r="33" spans="1:8" ht="21">
      <c r="A33" s="10" t="s">
        <v>33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/>
    </row>
    <row r="34" spans="1:8" ht="21">
      <c r="A34" s="10" t="s">
        <v>34</v>
      </c>
      <c r="B34" s="25">
        <v>2</v>
      </c>
      <c r="C34" s="29">
        <v>136</v>
      </c>
      <c r="D34" s="29">
        <v>0</v>
      </c>
      <c r="E34" s="30">
        <v>40000</v>
      </c>
      <c r="F34" s="29">
        <v>0</v>
      </c>
      <c r="G34" s="24">
        <v>40000</v>
      </c>
      <c r="H34" s="22"/>
    </row>
    <row r="35" spans="1:8" ht="21">
      <c r="A35" s="10" t="s">
        <v>35</v>
      </c>
      <c r="B35" s="22">
        <v>3</v>
      </c>
      <c r="C35" s="22">
        <v>404</v>
      </c>
      <c r="D35" s="22">
        <v>30000</v>
      </c>
      <c r="E35" s="22">
        <v>0</v>
      </c>
      <c r="F35" s="22">
        <v>0</v>
      </c>
      <c r="G35" s="22">
        <v>30000</v>
      </c>
      <c r="H35" s="22"/>
    </row>
    <row r="36" spans="1:8" ht="21">
      <c r="A36" s="10" t="s">
        <v>36</v>
      </c>
      <c r="B36" s="22">
        <v>4</v>
      </c>
      <c r="C36" s="22">
        <v>470</v>
      </c>
      <c r="D36" s="22">
        <v>0</v>
      </c>
      <c r="E36" s="22">
        <v>25500</v>
      </c>
      <c r="F36" s="22">
        <v>13475</v>
      </c>
      <c r="G36" s="22">
        <v>38975</v>
      </c>
      <c r="H36" s="22"/>
    </row>
    <row r="37" spans="1:8" ht="21">
      <c r="A37" s="4" t="s">
        <v>100</v>
      </c>
      <c r="B37" s="23">
        <v>4</v>
      </c>
      <c r="C37" s="23">
        <v>200</v>
      </c>
      <c r="D37" s="23">
        <v>0</v>
      </c>
      <c r="E37" s="23">
        <v>3000</v>
      </c>
      <c r="F37" s="23">
        <v>0</v>
      </c>
      <c r="G37" s="23">
        <v>3000</v>
      </c>
      <c r="H37" s="23"/>
    </row>
    <row r="38" spans="1:8" ht="21">
      <c r="A38" s="10" t="s">
        <v>37</v>
      </c>
      <c r="B38" s="22">
        <v>4</v>
      </c>
      <c r="C38" s="22">
        <v>200</v>
      </c>
      <c r="D38" s="22">
        <v>0</v>
      </c>
      <c r="E38" s="22">
        <v>3000</v>
      </c>
      <c r="F38" s="22">
        <v>0</v>
      </c>
      <c r="G38" s="22">
        <v>3000</v>
      </c>
      <c r="H38" s="22"/>
    </row>
    <row r="39" spans="1:8" ht="21">
      <c r="A39" s="4" t="s">
        <v>38</v>
      </c>
      <c r="B39" s="23">
        <v>8</v>
      </c>
      <c r="C39" s="23">
        <v>2165</v>
      </c>
      <c r="D39" s="23">
        <v>38834</v>
      </c>
      <c r="E39" s="23">
        <v>2700</v>
      </c>
      <c r="F39" s="23">
        <v>33120</v>
      </c>
      <c r="G39" s="23">
        <v>74654</v>
      </c>
      <c r="H39" s="23"/>
    </row>
    <row r="40" spans="1:8" ht="21">
      <c r="A40" s="10" t="s">
        <v>39</v>
      </c>
      <c r="B40" s="22">
        <v>1</v>
      </c>
      <c r="C40" s="22">
        <v>30</v>
      </c>
      <c r="D40" s="22">
        <v>0</v>
      </c>
      <c r="E40" s="22">
        <v>2700</v>
      </c>
      <c r="F40" s="22">
        <v>0</v>
      </c>
      <c r="G40" s="22">
        <v>2700</v>
      </c>
      <c r="H40" s="22"/>
    </row>
    <row r="41" spans="1:8" ht="21">
      <c r="A41" s="10" t="s">
        <v>40</v>
      </c>
      <c r="B41" s="22">
        <v>7</v>
      </c>
      <c r="C41" s="22">
        <v>2135</v>
      </c>
      <c r="D41" s="22">
        <v>38834</v>
      </c>
      <c r="E41" s="22">
        <v>0</v>
      </c>
      <c r="F41" s="22">
        <v>33120</v>
      </c>
      <c r="G41" s="22">
        <v>71954</v>
      </c>
      <c r="H41" s="22"/>
    </row>
    <row r="42" spans="1:8" ht="21">
      <c r="A42" s="4" t="s">
        <v>41</v>
      </c>
      <c r="B42" s="38"/>
      <c r="C42" s="38"/>
      <c r="D42" s="38"/>
      <c r="E42" s="38"/>
      <c r="F42" s="38"/>
      <c r="G42" s="38"/>
      <c r="H42" s="38"/>
    </row>
    <row r="43" spans="1:8" ht="21">
      <c r="A43" s="10" t="s">
        <v>75</v>
      </c>
      <c r="B43" s="22"/>
      <c r="C43" s="22"/>
      <c r="D43" s="22"/>
      <c r="E43" s="22"/>
      <c r="F43" s="22"/>
      <c r="G43" s="22"/>
      <c r="H43" s="22"/>
    </row>
    <row r="44" spans="1:8" ht="21">
      <c r="A44" s="10" t="s">
        <v>42</v>
      </c>
      <c r="B44" s="22"/>
      <c r="C44" s="22"/>
      <c r="D44" s="22"/>
      <c r="E44" s="22"/>
      <c r="F44" s="22"/>
      <c r="G44" s="22"/>
      <c r="H44" s="22"/>
    </row>
    <row r="45" spans="1:8" ht="21">
      <c r="A45" s="10" t="s">
        <v>76</v>
      </c>
      <c r="B45" s="22"/>
      <c r="C45" s="22"/>
      <c r="D45" s="22"/>
      <c r="E45" s="22"/>
      <c r="F45" s="22"/>
      <c r="G45" s="22"/>
      <c r="H45" s="22"/>
    </row>
    <row r="46" spans="1:8" ht="21">
      <c r="A46" s="10" t="s">
        <v>43</v>
      </c>
      <c r="B46" s="22"/>
      <c r="C46" s="22"/>
      <c r="D46" s="22"/>
      <c r="E46" s="22"/>
      <c r="F46" s="22"/>
      <c r="G46" s="22"/>
      <c r="H46" s="22"/>
    </row>
    <row r="47" spans="1:8" ht="21">
      <c r="A47" s="10" t="s">
        <v>44</v>
      </c>
      <c r="B47" s="22"/>
      <c r="C47" s="22"/>
      <c r="D47" s="22"/>
      <c r="E47" s="22"/>
      <c r="F47" s="22"/>
      <c r="G47" s="22"/>
      <c r="H47" s="22"/>
    </row>
    <row r="48" spans="1:8" ht="21">
      <c r="A48" s="10" t="s">
        <v>77</v>
      </c>
      <c r="B48" s="22"/>
      <c r="C48" s="22"/>
      <c r="D48" s="22"/>
      <c r="E48" s="22"/>
      <c r="F48" s="22"/>
      <c r="G48" s="22"/>
      <c r="H48" s="22"/>
    </row>
    <row r="49" spans="1:8" ht="21">
      <c r="A49" s="10" t="s">
        <v>78</v>
      </c>
      <c r="B49" s="22"/>
      <c r="C49" s="22"/>
      <c r="D49" s="22"/>
      <c r="E49" s="22"/>
      <c r="F49" s="22"/>
      <c r="G49" s="22"/>
      <c r="H49" s="22"/>
    </row>
    <row r="50" spans="1:8" ht="21">
      <c r="A50" s="10" t="s">
        <v>79</v>
      </c>
      <c r="B50" s="22"/>
      <c r="C50" s="22"/>
      <c r="D50" s="22"/>
      <c r="E50" s="22"/>
      <c r="F50" s="22"/>
      <c r="G50" s="22"/>
      <c r="H50" s="22"/>
    </row>
    <row r="51" spans="1:8" ht="21">
      <c r="A51" s="5" t="s">
        <v>45</v>
      </c>
      <c r="B51" s="21"/>
      <c r="C51" s="21"/>
      <c r="D51" s="21"/>
      <c r="E51" s="21"/>
      <c r="F51" s="21"/>
      <c r="G51" s="21"/>
      <c r="H51" s="21"/>
    </row>
    <row r="52" spans="1:8" ht="21">
      <c r="A52" s="10" t="s">
        <v>46</v>
      </c>
      <c r="B52" s="22"/>
      <c r="C52" s="22"/>
      <c r="D52" s="22"/>
      <c r="E52" s="22"/>
      <c r="F52" s="22"/>
      <c r="G52" s="22"/>
      <c r="H52" s="22"/>
    </row>
    <row r="53" spans="1:8" ht="21">
      <c r="A53" s="10" t="s">
        <v>47</v>
      </c>
      <c r="B53" s="22"/>
      <c r="C53" s="22"/>
      <c r="D53" s="22"/>
      <c r="E53" s="22"/>
      <c r="F53" s="22"/>
      <c r="G53" s="22"/>
      <c r="H53" s="22"/>
    </row>
    <row r="54" spans="1:8" ht="21">
      <c r="A54" s="10" t="s">
        <v>48</v>
      </c>
      <c r="B54" s="22"/>
      <c r="C54" s="22"/>
      <c r="D54" s="22"/>
      <c r="E54" s="22"/>
      <c r="F54" s="22"/>
      <c r="G54" s="22"/>
      <c r="H54" s="22"/>
    </row>
    <row r="55" spans="1:8" ht="21">
      <c r="A55" s="10" t="s">
        <v>80</v>
      </c>
      <c r="B55" s="22"/>
      <c r="C55" s="22"/>
      <c r="D55" s="22"/>
      <c r="E55" s="22"/>
      <c r="F55" s="22"/>
      <c r="G55" s="22"/>
      <c r="H55" s="22"/>
    </row>
    <row r="56" spans="1:8" ht="21">
      <c r="A56" s="4" t="s">
        <v>49</v>
      </c>
      <c r="B56" s="34">
        <f aca="true" t="shared" si="5" ref="B56:G56">SUM(B62,B67,B68,B69,B70)</f>
        <v>167</v>
      </c>
      <c r="C56" s="34">
        <f t="shared" si="5"/>
        <v>42075</v>
      </c>
      <c r="D56" s="34">
        <f t="shared" si="5"/>
        <v>516792</v>
      </c>
      <c r="E56" s="34">
        <f t="shared" si="5"/>
        <v>1812991</v>
      </c>
      <c r="F56" s="34">
        <f t="shared" si="5"/>
        <v>407668</v>
      </c>
      <c r="G56" s="34">
        <f t="shared" si="5"/>
        <v>2737451</v>
      </c>
      <c r="H56" s="38"/>
    </row>
    <row r="57" spans="1:8" ht="21">
      <c r="A57" s="10" t="s">
        <v>50</v>
      </c>
      <c r="B57" s="22"/>
      <c r="C57" s="22"/>
      <c r="D57" s="22"/>
      <c r="E57" s="22"/>
      <c r="F57" s="22"/>
      <c r="G57" s="22"/>
      <c r="H57" s="22"/>
    </row>
    <row r="58" spans="1:8" ht="21">
      <c r="A58" s="10" t="s">
        <v>51</v>
      </c>
      <c r="B58" s="22"/>
      <c r="C58" s="22"/>
      <c r="D58" s="22"/>
      <c r="E58" s="22"/>
      <c r="F58" s="22"/>
      <c r="G58" s="22"/>
      <c r="H58" s="22"/>
    </row>
    <row r="59" spans="1:8" ht="21">
      <c r="A59" s="10" t="s">
        <v>81</v>
      </c>
      <c r="B59" s="22"/>
      <c r="C59" s="22"/>
      <c r="D59" s="22"/>
      <c r="E59" s="22"/>
      <c r="F59" s="22"/>
      <c r="G59" s="22"/>
      <c r="H59" s="22"/>
    </row>
    <row r="60" spans="1:8" ht="21">
      <c r="A60" s="10" t="s">
        <v>82</v>
      </c>
      <c r="B60" s="22"/>
      <c r="C60" s="22"/>
      <c r="D60" s="22"/>
      <c r="E60" s="22"/>
      <c r="F60" s="22"/>
      <c r="G60" s="22"/>
      <c r="H60" s="22"/>
    </row>
    <row r="61" spans="1:8" ht="21">
      <c r="A61" s="10" t="s">
        <v>52</v>
      </c>
      <c r="B61" s="22"/>
      <c r="C61" s="22"/>
      <c r="D61" s="22"/>
      <c r="E61" s="22"/>
      <c r="F61" s="22"/>
      <c r="G61" s="22"/>
      <c r="H61" s="22"/>
    </row>
    <row r="62" spans="1:8" ht="21">
      <c r="A62" s="10" t="s">
        <v>53</v>
      </c>
      <c r="B62" s="25">
        <v>83</v>
      </c>
      <c r="C62" s="29">
        <v>5955</v>
      </c>
      <c r="D62" s="29">
        <v>0</v>
      </c>
      <c r="E62" s="30">
        <v>869052</v>
      </c>
      <c r="F62" s="30">
        <v>294024</v>
      </c>
      <c r="G62" s="24">
        <v>1163076</v>
      </c>
      <c r="H62" s="22"/>
    </row>
    <row r="63" spans="1:8" ht="21">
      <c r="A63" s="10" t="s">
        <v>54</v>
      </c>
      <c r="B63" s="22"/>
      <c r="C63" s="22"/>
      <c r="D63" s="22"/>
      <c r="E63" s="22"/>
      <c r="F63" s="22"/>
      <c r="G63" s="22"/>
      <c r="H63" s="22"/>
    </row>
    <row r="64" spans="1:8" ht="21">
      <c r="A64" s="10" t="s">
        <v>55</v>
      </c>
      <c r="B64" s="22"/>
      <c r="C64" s="22"/>
      <c r="D64" s="22"/>
      <c r="E64" s="22"/>
      <c r="F64" s="22"/>
      <c r="G64" s="22"/>
      <c r="H64" s="22"/>
    </row>
    <row r="65" spans="1:8" ht="21">
      <c r="A65" s="10" t="s">
        <v>56</v>
      </c>
      <c r="B65" s="22"/>
      <c r="C65" s="22"/>
      <c r="D65" s="22"/>
      <c r="E65" s="22"/>
      <c r="F65" s="22"/>
      <c r="G65" s="22"/>
      <c r="H65" s="22"/>
    </row>
    <row r="66" spans="1:8" ht="21">
      <c r="A66" s="10" t="s">
        <v>57</v>
      </c>
      <c r="B66" s="22"/>
      <c r="C66" s="22"/>
      <c r="D66" s="22"/>
      <c r="E66" s="22"/>
      <c r="F66" s="22"/>
      <c r="G66" s="22"/>
      <c r="H66" s="22"/>
    </row>
    <row r="67" spans="1:8" ht="21">
      <c r="A67" s="10" t="s">
        <v>101</v>
      </c>
      <c r="B67" s="22">
        <v>43</v>
      </c>
      <c r="C67" s="22">
        <v>28638</v>
      </c>
      <c r="D67" s="22">
        <v>0</v>
      </c>
      <c r="E67" s="22">
        <v>385729</v>
      </c>
      <c r="F67" s="22">
        <v>0</v>
      </c>
      <c r="G67" s="22">
        <v>385729</v>
      </c>
      <c r="H67" s="22"/>
    </row>
    <row r="68" spans="1:8" ht="21">
      <c r="A68" s="10" t="s">
        <v>58</v>
      </c>
      <c r="B68" s="22">
        <v>24</v>
      </c>
      <c r="C68" s="22">
        <v>3559</v>
      </c>
      <c r="D68" s="22">
        <v>386792</v>
      </c>
      <c r="E68" s="22">
        <v>105510</v>
      </c>
      <c r="F68" s="22">
        <v>73400</v>
      </c>
      <c r="G68" s="22">
        <v>565702</v>
      </c>
      <c r="H68" s="22"/>
    </row>
    <row r="69" spans="1:8" ht="21">
      <c r="A69" s="10" t="s">
        <v>59</v>
      </c>
      <c r="B69" s="22">
        <v>9</v>
      </c>
      <c r="C69" s="22">
        <v>975</v>
      </c>
      <c r="D69" s="22">
        <v>130000</v>
      </c>
      <c r="E69" s="22">
        <v>380801</v>
      </c>
      <c r="F69" s="22">
        <v>0</v>
      </c>
      <c r="G69" s="22">
        <v>510801</v>
      </c>
      <c r="H69" s="22"/>
    </row>
    <row r="70" spans="1:8" ht="21">
      <c r="A70" s="10" t="s">
        <v>60</v>
      </c>
      <c r="B70" s="22">
        <v>8</v>
      </c>
      <c r="C70" s="22">
        <v>2948</v>
      </c>
      <c r="D70" s="22">
        <v>0</v>
      </c>
      <c r="E70" s="22">
        <v>71899</v>
      </c>
      <c r="F70" s="22">
        <v>40244</v>
      </c>
      <c r="G70" s="22">
        <v>112143</v>
      </c>
      <c r="H70" s="22"/>
    </row>
    <row r="71" spans="1:8" ht="21">
      <c r="A71" s="12" t="s">
        <v>61</v>
      </c>
      <c r="B71" s="43">
        <f aca="true" t="shared" si="6" ref="B71:G71">SUM(B62,B34,B32,B27,B25,B20:B21,B18,B15,B13,B7:B11)</f>
        <v>166</v>
      </c>
      <c r="C71" s="43">
        <f t="shared" si="6"/>
        <v>17518</v>
      </c>
      <c r="D71" s="43">
        <f t="shared" si="6"/>
        <v>15000</v>
      </c>
      <c r="E71" s="43">
        <f t="shared" si="6"/>
        <v>1786312</v>
      </c>
      <c r="F71" s="43">
        <f t="shared" si="6"/>
        <v>362324</v>
      </c>
      <c r="G71" s="43">
        <f t="shared" si="6"/>
        <v>2163636</v>
      </c>
      <c r="H71" s="43"/>
    </row>
    <row r="72" spans="1:8" ht="21">
      <c r="A72" s="12" t="s">
        <v>62</v>
      </c>
      <c r="B72" s="46">
        <f>B76-B71-B73-B74-B75</f>
        <v>127</v>
      </c>
      <c r="C72" s="46">
        <f>C76-C71-C73-C74-C75</f>
        <v>40291</v>
      </c>
      <c r="D72" s="46">
        <f>D76-D75-D74-D73-D71</f>
        <v>98834</v>
      </c>
      <c r="E72" s="46">
        <f>E76-E75-E74-E73-E71</f>
        <v>244350.83000000007</v>
      </c>
      <c r="F72" s="46">
        <f>F76-F75-F74-F73-F71</f>
        <v>287545</v>
      </c>
      <c r="G72" s="46">
        <f>G76-G75-G74-G73-G71</f>
        <v>654742.8300000001</v>
      </c>
      <c r="H72" s="43"/>
    </row>
    <row r="73" spans="1:8" ht="21">
      <c r="A73" s="12" t="s">
        <v>63</v>
      </c>
      <c r="B73" s="43">
        <v>9</v>
      </c>
      <c r="C73" s="43">
        <v>975</v>
      </c>
      <c r="D73" s="43">
        <v>130000</v>
      </c>
      <c r="E73" s="43">
        <v>380801</v>
      </c>
      <c r="F73" s="43">
        <v>0</v>
      </c>
      <c r="G73" s="43">
        <v>510801</v>
      </c>
      <c r="H73" s="43"/>
    </row>
    <row r="74" spans="1:8" ht="21">
      <c r="A74" s="12" t="s">
        <v>64</v>
      </c>
      <c r="B74" s="43">
        <v>24</v>
      </c>
      <c r="C74" s="43">
        <v>3559</v>
      </c>
      <c r="D74" s="43">
        <v>386792</v>
      </c>
      <c r="E74" s="43">
        <v>105510</v>
      </c>
      <c r="F74" s="43">
        <v>73400</v>
      </c>
      <c r="G74" s="43">
        <f>D74+E74+F74</f>
        <v>565702</v>
      </c>
      <c r="H74" s="43"/>
    </row>
    <row r="75" spans="1:8" ht="21">
      <c r="A75" s="12" t="s">
        <v>65</v>
      </c>
      <c r="B75" s="43">
        <v>8</v>
      </c>
      <c r="C75" s="43">
        <v>2948</v>
      </c>
      <c r="D75" s="43">
        <v>0</v>
      </c>
      <c r="E75" s="43">
        <v>71899</v>
      </c>
      <c r="F75" s="43">
        <v>40244</v>
      </c>
      <c r="G75" s="43">
        <v>112143</v>
      </c>
      <c r="H75" s="43"/>
    </row>
    <row r="76" spans="1:8" ht="21">
      <c r="A76" s="13" t="s">
        <v>66</v>
      </c>
      <c r="B76" s="44">
        <f aca="true" t="shared" si="7" ref="B76:G76">SUM(B6,B12,B17,B19,B23,B29,B31,B37,B39,B56)</f>
        <v>334</v>
      </c>
      <c r="C76" s="44">
        <f t="shared" si="7"/>
        <v>65291</v>
      </c>
      <c r="D76" s="44">
        <f t="shared" si="7"/>
        <v>630626</v>
      </c>
      <c r="E76" s="44">
        <f t="shared" si="7"/>
        <v>2588872.83</v>
      </c>
      <c r="F76" s="44">
        <f t="shared" si="7"/>
        <v>763513</v>
      </c>
      <c r="G76" s="44">
        <f t="shared" si="7"/>
        <v>4007024.83</v>
      </c>
      <c r="H76" s="45"/>
    </row>
    <row r="77" spans="2:8" ht="12.75">
      <c r="B77" s="25"/>
      <c r="C77" s="25"/>
      <c r="D77" s="25"/>
      <c r="E77" s="25"/>
      <c r="F77" s="25"/>
      <c r="G77" s="25"/>
      <c r="H77" s="25"/>
    </row>
    <row r="78" spans="1:8" ht="21">
      <c r="A78" s="15" t="s">
        <v>83</v>
      </c>
      <c r="B78" s="25"/>
      <c r="C78" s="25"/>
      <c r="D78" s="47"/>
      <c r="E78" s="25"/>
      <c r="F78" s="25"/>
      <c r="G78" s="25"/>
      <c r="H78" s="47"/>
    </row>
    <row r="79" spans="1:8" ht="21">
      <c r="A79" s="16" t="s">
        <v>84</v>
      </c>
      <c r="B79" s="25"/>
      <c r="C79" s="25"/>
      <c r="D79" s="47"/>
      <c r="E79" s="25"/>
      <c r="F79" s="25"/>
      <c r="G79" s="25"/>
      <c r="H79" s="25"/>
    </row>
    <row r="80" spans="1:8" ht="21">
      <c r="A80" s="16" t="s">
        <v>85</v>
      </c>
      <c r="B80" s="25"/>
      <c r="C80" s="25"/>
      <c r="D80" s="25"/>
      <c r="E80" s="25"/>
      <c r="F80" s="25"/>
      <c r="G80" s="25"/>
      <c r="H80" s="25"/>
    </row>
    <row r="81" spans="1:8" ht="21">
      <c r="A81" s="16" t="s">
        <v>98</v>
      </c>
      <c r="B81" s="25"/>
      <c r="C81" s="25"/>
      <c r="D81" s="25"/>
      <c r="E81" s="25"/>
      <c r="F81" s="25"/>
      <c r="G81" s="25"/>
      <c r="H81" s="25"/>
    </row>
    <row r="82" spans="1:8" ht="21">
      <c r="A82" s="16" t="s">
        <v>99</v>
      </c>
      <c r="B82" s="25"/>
      <c r="C82" s="25"/>
      <c r="D82" s="25"/>
      <c r="E82" s="25"/>
      <c r="F82" s="25"/>
      <c r="G82" s="25"/>
      <c r="H82" s="25"/>
    </row>
    <row r="83" spans="2:8" ht="12.75">
      <c r="B83" s="25"/>
      <c r="C83" s="25"/>
      <c r="D83" s="25"/>
      <c r="E83" s="25"/>
      <c r="F83" s="25"/>
      <c r="G83" s="25"/>
      <c r="H83" s="25"/>
    </row>
    <row r="84" spans="2:8" ht="12.75">
      <c r="B84" s="25"/>
      <c r="C84" s="25"/>
      <c r="D84" s="25"/>
      <c r="E84" s="25"/>
      <c r="F84" s="25"/>
      <c r="G84" s="25"/>
      <c r="H84" s="25"/>
    </row>
    <row r="85" spans="2:8" ht="12.75">
      <c r="B85" s="25"/>
      <c r="C85" s="25"/>
      <c r="D85" s="25"/>
      <c r="E85" s="25"/>
      <c r="F85" s="25"/>
      <c r="G85" s="25"/>
      <c r="H85" s="25"/>
    </row>
    <row r="86" spans="2:8" ht="12.75">
      <c r="B86" s="25"/>
      <c r="C86" s="25"/>
      <c r="D86" s="25"/>
      <c r="E86" s="25"/>
      <c r="F86" s="25"/>
      <c r="G86" s="25"/>
      <c r="H86" s="25"/>
    </row>
    <row r="87" spans="2:8" ht="12.75">
      <c r="B87" s="25"/>
      <c r="C87" s="25"/>
      <c r="D87" s="25"/>
      <c r="E87" s="25"/>
      <c r="F87" s="25"/>
      <c r="G87" s="25"/>
      <c r="H87" s="25"/>
    </row>
    <row r="88" spans="2:8" ht="12.75">
      <c r="B88" s="25"/>
      <c r="C88" s="25"/>
      <c r="D88" s="25"/>
      <c r="E88" s="25"/>
      <c r="F88" s="25"/>
      <c r="G88" s="25"/>
      <c r="H88" s="25"/>
    </row>
    <row r="89" spans="2:8" ht="12.75">
      <c r="B89" s="25"/>
      <c r="C89" s="25"/>
      <c r="D89" s="25"/>
      <c r="E89" s="25"/>
      <c r="F89" s="25"/>
      <c r="G89" s="25"/>
      <c r="H89" s="25"/>
    </row>
    <row r="90" spans="2:8" ht="12.75">
      <c r="B90" s="25"/>
      <c r="C90" s="25"/>
      <c r="D90" s="25"/>
      <c r="E90" s="25"/>
      <c r="F90" s="25"/>
      <c r="G90" s="25"/>
      <c r="H90" s="25"/>
    </row>
    <row r="91" spans="2:8" ht="12.75">
      <c r="B91" s="25"/>
      <c r="C91" s="25"/>
      <c r="D91" s="25"/>
      <c r="E91" s="25"/>
      <c r="F91" s="25"/>
      <c r="G91" s="25"/>
      <c r="H91" s="25"/>
    </row>
    <row r="92" spans="2:8" ht="12.75">
      <c r="B92" s="25"/>
      <c r="C92" s="25"/>
      <c r="D92" s="25"/>
      <c r="E92" s="25"/>
      <c r="F92" s="25"/>
      <c r="G92" s="25"/>
      <c r="H92" s="25"/>
    </row>
    <row r="93" spans="2:8" ht="12.75">
      <c r="B93" s="25"/>
      <c r="C93" s="25"/>
      <c r="D93" s="25"/>
      <c r="E93" s="25"/>
      <c r="F93" s="25"/>
      <c r="G93" s="25"/>
      <c r="H93" s="25"/>
    </row>
    <row r="94" spans="2:8" ht="12.75">
      <c r="B94" s="25"/>
      <c r="C94" s="25"/>
      <c r="D94" s="25"/>
      <c r="E94" s="25"/>
      <c r="F94" s="25"/>
      <c r="G94" s="25"/>
      <c r="H94" s="25"/>
    </row>
    <row r="95" spans="2:8" ht="12.75">
      <c r="B95" s="25"/>
      <c r="C95" s="25"/>
      <c r="D95" s="25"/>
      <c r="E95" s="25"/>
      <c r="F95" s="25"/>
      <c r="G95" s="25"/>
      <c r="H95" s="25"/>
    </row>
    <row r="96" spans="2:8" ht="12.75">
      <c r="B96" s="25"/>
      <c r="C96" s="25"/>
      <c r="D96" s="25"/>
      <c r="E96" s="25"/>
      <c r="F96" s="25"/>
      <c r="G96" s="25"/>
      <c r="H96" s="25"/>
    </row>
    <row r="97" spans="2:8" ht="12.75">
      <c r="B97" s="25"/>
      <c r="C97" s="25"/>
      <c r="D97" s="25"/>
      <c r="E97" s="25"/>
      <c r="F97" s="25"/>
      <c r="G97" s="25"/>
      <c r="H97" s="25"/>
    </row>
    <row r="98" spans="2:8" ht="12.75">
      <c r="B98" s="25"/>
      <c r="C98" s="25"/>
      <c r="D98" s="25"/>
      <c r="E98" s="25"/>
      <c r="F98" s="25"/>
      <c r="G98" s="25"/>
      <c r="H98" s="25"/>
    </row>
    <row r="99" spans="2:8" ht="12.75">
      <c r="B99" s="25"/>
      <c r="C99" s="25"/>
      <c r="D99" s="25"/>
      <c r="E99" s="25"/>
      <c r="F99" s="25"/>
      <c r="G99" s="25"/>
      <c r="H99" s="25"/>
    </row>
    <row r="100" spans="2:8" ht="12.75">
      <c r="B100" s="25"/>
      <c r="C100" s="25"/>
      <c r="D100" s="25"/>
      <c r="E100" s="25"/>
      <c r="F100" s="25"/>
      <c r="G100" s="25"/>
      <c r="H100" s="25"/>
    </row>
    <row r="101" spans="2:8" ht="12.75">
      <c r="B101" s="25"/>
      <c r="C101" s="25"/>
      <c r="D101" s="25"/>
      <c r="E101" s="25"/>
      <c r="F101" s="25"/>
      <c r="G101" s="25"/>
      <c r="H101" s="25"/>
    </row>
    <row r="102" spans="2:8" ht="12.75">
      <c r="B102" s="25"/>
      <c r="C102" s="25"/>
      <c r="D102" s="25"/>
      <c r="E102" s="25"/>
      <c r="F102" s="25"/>
      <c r="G102" s="25"/>
      <c r="H102" s="25"/>
    </row>
    <row r="103" spans="2:8" ht="12.75">
      <c r="B103" s="25"/>
      <c r="C103" s="25"/>
      <c r="D103" s="25"/>
      <c r="E103" s="25"/>
      <c r="F103" s="25"/>
      <c r="G103" s="25"/>
      <c r="H103" s="25"/>
    </row>
    <row r="104" spans="2:8" ht="12.75">
      <c r="B104" s="25"/>
      <c r="C104" s="25"/>
      <c r="D104" s="25"/>
      <c r="E104" s="25"/>
      <c r="F104" s="25"/>
      <c r="G104" s="25"/>
      <c r="H104" s="25"/>
    </row>
    <row r="105" spans="2:8" ht="12.75">
      <c r="B105" s="25"/>
      <c r="C105" s="25"/>
      <c r="D105" s="25"/>
      <c r="E105" s="25"/>
      <c r="F105" s="25"/>
      <c r="G105" s="25"/>
      <c r="H105" s="25"/>
    </row>
    <row r="106" spans="2:8" ht="12.75">
      <c r="B106" s="25"/>
      <c r="C106" s="25"/>
      <c r="D106" s="25"/>
      <c r="E106" s="25"/>
      <c r="F106" s="25"/>
      <c r="G106" s="25"/>
      <c r="H106" s="25"/>
    </row>
    <row r="107" spans="2:8" ht="12.75">
      <c r="B107" s="25"/>
      <c r="C107" s="25"/>
      <c r="D107" s="25"/>
      <c r="E107" s="25"/>
      <c r="F107" s="25"/>
      <c r="G107" s="25"/>
      <c r="H107" s="25"/>
    </row>
    <row r="108" spans="2:8" ht="12.75">
      <c r="B108" s="25"/>
      <c r="C108" s="25"/>
      <c r="D108" s="25"/>
      <c r="E108" s="25"/>
      <c r="F108" s="25"/>
      <c r="G108" s="25"/>
      <c r="H108" s="25"/>
    </row>
    <row r="109" spans="2:8" ht="12.75">
      <c r="B109" s="25"/>
      <c r="C109" s="25"/>
      <c r="D109" s="25"/>
      <c r="E109" s="25"/>
      <c r="F109" s="25"/>
      <c r="G109" s="25"/>
      <c r="H109" s="25"/>
    </row>
    <row r="110" spans="2:8" ht="12.75">
      <c r="B110" s="25"/>
      <c r="C110" s="25"/>
      <c r="D110" s="25"/>
      <c r="E110" s="25"/>
      <c r="F110" s="25"/>
      <c r="G110" s="25"/>
      <c r="H110" s="25"/>
    </row>
    <row r="111" spans="2:8" ht="12.75">
      <c r="B111" s="25"/>
      <c r="C111" s="25"/>
      <c r="D111" s="25"/>
      <c r="E111" s="25"/>
      <c r="F111" s="25"/>
      <c r="G111" s="25"/>
      <c r="H111" s="25"/>
    </row>
    <row r="112" spans="2:8" ht="12.75">
      <c r="B112" s="25"/>
      <c r="C112" s="25"/>
      <c r="D112" s="25"/>
      <c r="E112" s="25"/>
      <c r="F112" s="25"/>
      <c r="G112" s="25"/>
      <c r="H112" s="25"/>
    </row>
    <row r="113" spans="2:8" ht="12.75">
      <c r="B113" s="25"/>
      <c r="C113" s="25"/>
      <c r="D113" s="25"/>
      <c r="E113" s="25"/>
      <c r="F113" s="25"/>
      <c r="G113" s="25"/>
      <c r="H113" s="25"/>
    </row>
    <row r="114" spans="2:8" ht="12.75">
      <c r="B114" s="25"/>
      <c r="C114" s="25"/>
      <c r="D114" s="25"/>
      <c r="E114" s="25"/>
      <c r="F114" s="25"/>
      <c r="G114" s="25"/>
      <c r="H114" s="25"/>
    </row>
    <row r="115" spans="2:8" ht="12.75">
      <c r="B115" s="25"/>
      <c r="C115" s="25"/>
      <c r="D115" s="25"/>
      <c r="E115" s="25"/>
      <c r="F115" s="25"/>
      <c r="G115" s="25"/>
      <c r="H115" s="25"/>
    </row>
    <row r="116" spans="2:8" ht="12.75">
      <c r="B116" s="25"/>
      <c r="C116" s="25"/>
      <c r="D116" s="25"/>
      <c r="E116" s="25"/>
      <c r="F116" s="25"/>
      <c r="G116" s="25"/>
      <c r="H116" s="25"/>
    </row>
    <row r="117" spans="2:8" ht="12.75">
      <c r="B117" s="25"/>
      <c r="C117" s="25"/>
      <c r="D117" s="25"/>
      <c r="E117" s="25"/>
      <c r="F117" s="25"/>
      <c r="G117" s="25"/>
      <c r="H117" s="25"/>
    </row>
    <row r="118" spans="2:8" ht="12.75">
      <c r="B118" s="25"/>
      <c r="C118" s="25"/>
      <c r="D118" s="25"/>
      <c r="E118" s="25"/>
      <c r="F118" s="25"/>
      <c r="G118" s="25"/>
      <c r="H118" s="25"/>
    </row>
    <row r="119" spans="2:8" ht="12.75">
      <c r="B119" s="25"/>
      <c r="C119" s="25"/>
      <c r="D119" s="25"/>
      <c r="E119" s="25"/>
      <c r="F119" s="25"/>
      <c r="G119" s="25"/>
      <c r="H119" s="25"/>
    </row>
    <row r="120" spans="2:8" ht="12.75">
      <c r="B120" s="25"/>
      <c r="C120" s="25"/>
      <c r="D120" s="25"/>
      <c r="E120" s="25"/>
      <c r="F120" s="25"/>
      <c r="G120" s="25"/>
      <c r="H120" s="25"/>
    </row>
  </sheetData>
  <mergeCells count="11">
    <mergeCell ref="B23:B24"/>
    <mergeCell ref="C23:C24"/>
    <mergeCell ref="D23:D24"/>
    <mergeCell ref="G4:G5"/>
    <mergeCell ref="F4:F5"/>
    <mergeCell ref="E4:E5"/>
    <mergeCell ref="A1:H1"/>
    <mergeCell ref="D4:D5"/>
    <mergeCell ref="A2:A5"/>
    <mergeCell ref="D3:G3"/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I82"/>
  <sheetViews>
    <sheetView workbookViewId="0" topLeftCell="A64">
      <selection activeCell="I76" sqref="I76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4.7109375" style="0" customWidth="1"/>
    <col min="4" max="4" width="16.7109375" style="0" customWidth="1"/>
    <col min="5" max="5" width="11.28125" style="0" customWidth="1"/>
    <col min="6" max="6" width="11.421875" style="0" customWidth="1"/>
    <col min="7" max="7" width="13.140625" style="0" customWidth="1"/>
    <col min="8" max="8" width="12.57421875" style="0" customWidth="1"/>
  </cols>
  <sheetData>
    <row r="1" spans="1:8" ht="21">
      <c r="A1" s="54" t="s">
        <v>92</v>
      </c>
      <c r="B1" s="55"/>
      <c r="C1" s="55"/>
      <c r="D1" s="55"/>
      <c r="E1" s="55"/>
      <c r="F1" s="55"/>
      <c r="G1" s="55"/>
      <c r="H1" s="55"/>
    </row>
    <row r="2" spans="1:8" ht="21">
      <c r="A2" s="58" t="s">
        <v>0</v>
      </c>
      <c r="B2" s="59" t="s">
        <v>93</v>
      </c>
      <c r="C2" s="60"/>
      <c r="D2" s="60"/>
      <c r="E2" s="60"/>
      <c r="F2" s="60"/>
      <c r="G2" s="60"/>
      <c r="H2" s="60"/>
    </row>
    <row r="3" spans="1:8" ht="21">
      <c r="A3" s="56"/>
      <c r="B3" s="1" t="s">
        <v>1</v>
      </c>
      <c r="C3" s="1" t="s">
        <v>67</v>
      </c>
      <c r="D3" s="59" t="s">
        <v>73</v>
      </c>
      <c r="E3" s="60"/>
      <c r="F3" s="60"/>
      <c r="G3" s="61"/>
      <c r="H3" s="1" t="s">
        <v>2</v>
      </c>
    </row>
    <row r="4" spans="1:8" ht="21">
      <c r="A4" s="56"/>
      <c r="B4" s="2" t="s">
        <v>3</v>
      </c>
      <c r="C4" s="2" t="s">
        <v>68</v>
      </c>
      <c r="D4" s="56" t="s">
        <v>70</v>
      </c>
      <c r="E4" s="56" t="s">
        <v>71</v>
      </c>
      <c r="F4" s="56" t="s">
        <v>72</v>
      </c>
      <c r="G4" s="56" t="s">
        <v>74</v>
      </c>
      <c r="H4" s="2" t="s">
        <v>4</v>
      </c>
    </row>
    <row r="5" spans="1:8" ht="21">
      <c r="A5" s="57"/>
      <c r="B5" s="2" t="s">
        <v>5</v>
      </c>
      <c r="C5" s="14" t="s">
        <v>69</v>
      </c>
      <c r="D5" s="57"/>
      <c r="E5" s="57"/>
      <c r="F5" s="57"/>
      <c r="G5" s="57"/>
      <c r="H5" s="3"/>
    </row>
    <row r="6" spans="1:8" ht="21">
      <c r="A6" s="4" t="s">
        <v>6</v>
      </c>
      <c r="B6" s="34">
        <f aca="true" t="shared" si="0" ref="B6:G6">SUM(B7:B11)</f>
        <v>14</v>
      </c>
      <c r="C6" s="34">
        <f t="shared" si="0"/>
        <v>3141</v>
      </c>
      <c r="D6" s="34">
        <f t="shared" si="0"/>
        <v>0</v>
      </c>
      <c r="E6" s="34">
        <f t="shared" si="0"/>
        <v>641105</v>
      </c>
      <c r="F6" s="34">
        <f t="shared" si="0"/>
        <v>790000</v>
      </c>
      <c r="G6" s="34">
        <f t="shared" si="0"/>
        <v>1431105</v>
      </c>
      <c r="H6" s="4"/>
    </row>
    <row r="7" spans="1:8" ht="21">
      <c r="A7" s="5" t="s">
        <v>7</v>
      </c>
      <c r="B7" s="21">
        <v>3</v>
      </c>
      <c r="C7" s="29">
        <v>454</v>
      </c>
      <c r="D7" s="29">
        <v>0</v>
      </c>
      <c r="E7" s="30">
        <v>40763</v>
      </c>
      <c r="F7" s="29">
        <v>0</v>
      </c>
      <c r="G7" s="24">
        <v>40763</v>
      </c>
      <c r="H7" s="5"/>
    </row>
    <row r="8" spans="1:8" ht="21">
      <c r="A8" s="5" t="s">
        <v>8</v>
      </c>
      <c r="B8" s="21">
        <v>4</v>
      </c>
      <c r="C8" s="30">
        <v>1362</v>
      </c>
      <c r="D8" s="29">
        <v>0</v>
      </c>
      <c r="E8" s="30">
        <v>136131</v>
      </c>
      <c r="F8" s="29">
        <v>0</v>
      </c>
      <c r="G8" s="24">
        <v>136131</v>
      </c>
      <c r="H8" s="5"/>
    </row>
    <row r="9" spans="1:8" ht="21">
      <c r="A9" s="5" t="s">
        <v>9</v>
      </c>
      <c r="B9" s="31">
        <v>0</v>
      </c>
      <c r="C9" s="29">
        <v>0</v>
      </c>
      <c r="D9" s="29">
        <v>0</v>
      </c>
      <c r="E9" s="29">
        <v>0</v>
      </c>
      <c r="F9" s="29">
        <v>0</v>
      </c>
      <c r="G9" s="21">
        <v>0</v>
      </c>
      <c r="H9" s="5"/>
    </row>
    <row r="10" spans="1:8" ht="21">
      <c r="A10" s="5" t="s">
        <v>10</v>
      </c>
      <c r="B10" s="29">
        <v>5</v>
      </c>
      <c r="C10" s="30">
        <v>1040</v>
      </c>
      <c r="D10" s="29">
        <v>0</v>
      </c>
      <c r="E10" s="30">
        <v>441211</v>
      </c>
      <c r="F10" s="30">
        <v>790000</v>
      </c>
      <c r="G10" s="24">
        <v>1231211</v>
      </c>
      <c r="H10" s="5"/>
    </row>
    <row r="11" spans="1:8" ht="21">
      <c r="A11" s="5" t="s">
        <v>11</v>
      </c>
      <c r="B11" s="25">
        <v>2</v>
      </c>
      <c r="C11" s="31">
        <v>285</v>
      </c>
      <c r="D11" s="31">
        <v>0</v>
      </c>
      <c r="E11" s="32">
        <v>23000</v>
      </c>
      <c r="F11" s="31">
        <v>0</v>
      </c>
      <c r="G11" s="33">
        <v>23000</v>
      </c>
      <c r="H11" s="5"/>
    </row>
    <row r="12" spans="1:8" ht="21">
      <c r="A12" s="4" t="s">
        <v>12</v>
      </c>
      <c r="B12" s="34">
        <v>12</v>
      </c>
      <c r="C12" s="34">
        <v>664</v>
      </c>
      <c r="D12" s="34">
        <v>0</v>
      </c>
      <c r="E12" s="34">
        <v>15412.67</v>
      </c>
      <c r="F12" s="34">
        <v>73441</v>
      </c>
      <c r="G12" s="34">
        <v>88853.67</v>
      </c>
      <c r="H12" s="4"/>
    </row>
    <row r="13" spans="1:8" ht="21">
      <c r="A13" s="5" t="s">
        <v>13</v>
      </c>
      <c r="B13" s="25">
        <v>8</v>
      </c>
      <c r="C13" s="29">
        <v>196</v>
      </c>
      <c r="D13" s="29">
        <v>0</v>
      </c>
      <c r="E13" s="30">
        <v>7746</v>
      </c>
      <c r="F13" s="30">
        <v>65238</v>
      </c>
      <c r="G13" s="24">
        <v>72984</v>
      </c>
      <c r="H13" s="5"/>
    </row>
    <row r="14" spans="1:9" ht="21">
      <c r="A14" s="5" t="s">
        <v>14</v>
      </c>
      <c r="B14" s="21">
        <v>3</v>
      </c>
      <c r="C14" s="21">
        <v>465</v>
      </c>
      <c r="D14" s="21">
        <v>0</v>
      </c>
      <c r="E14" s="21">
        <v>6000</v>
      </c>
      <c r="F14" s="21">
        <v>8203</v>
      </c>
      <c r="G14" s="21">
        <v>14203</v>
      </c>
      <c r="H14" s="5"/>
      <c r="I14" s="27"/>
    </row>
    <row r="15" spans="1:8" ht="21">
      <c r="A15" s="5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5"/>
    </row>
    <row r="16" spans="1:8" ht="21">
      <c r="A16" s="5" t="s">
        <v>16</v>
      </c>
      <c r="B16" s="21">
        <v>1</v>
      </c>
      <c r="C16" s="21">
        <v>3</v>
      </c>
      <c r="D16" s="21">
        <v>0</v>
      </c>
      <c r="E16" s="21">
        <v>1666.67</v>
      </c>
      <c r="F16" s="21">
        <v>0</v>
      </c>
      <c r="G16" s="21">
        <v>1666.67</v>
      </c>
      <c r="H16" s="5"/>
    </row>
    <row r="17" spans="1:8" ht="21">
      <c r="A17" s="4" t="s">
        <v>17</v>
      </c>
      <c r="B17" s="34">
        <f aca="true" t="shared" si="1" ref="B17:G17">SUM(B18)</f>
        <v>2</v>
      </c>
      <c r="C17" s="34">
        <f t="shared" si="1"/>
        <v>110</v>
      </c>
      <c r="D17" s="34">
        <f t="shared" si="1"/>
        <v>0</v>
      </c>
      <c r="E17" s="34">
        <f t="shared" si="1"/>
        <v>5000</v>
      </c>
      <c r="F17" s="34">
        <f t="shared" si="1"/>
        <v>21706</v>
      </c>
      <c r="G17" s="34">
        <f t="shared" si="1"/>
        <v>26706</v>
      </c>
      <c r="H17" s="4"/>
    </row>
    <row r="18" spans="1:8" ht="21">
      <c r="A18" s="5" t="s">
        <v>18</v>
      </c>
      <c r="B18" s="25">
        <v>2</v>
      </c>
      <c r="C18" s="30">
        <v>110</v>
      </c>
      <c r="D18" s="29">
        <v>0</v>
      </c>
      <c r="E18" s="30">
        <v>5000</v>
      </c>
      <c r="F18" s="29">
        <v>21706</v>
      </c>
      <c r="G18" s="24">
        <v>26706</v>
      </c>
      <c r="H18" s="5"/>
    </row>
    <row r="19" spans="1:8" ht="21">
      <c r="A19" s="4" t="s">
        <v>19</v>
      </c>
      <c r="B19" s="34">
        <f aca="true" t="shared" si="2" ref="B19:G19">SUM(B20:B22)</f>
        <v>10</v>
      </c>
      <c r="C19" s="34">
        <f t="shared" si="2"/>
        <v>1460</v>
      </c>
      <c r="D19" s="34">
        <f t="shared" si="2"/>
        <v>0</v>
      </c>
      <c r="E19" s="34">
        <f t="shared" si="2"/>
        <v>115863</v>
      </c>
      <c r="F19" s="34">
        <f t="shared" si="2"/>
        <v>119480</v>
      </c>
      <c r="G19" s="34">
        <f t="shared" si="2"/>
        <v>235343</v>
      </c>
      <c r="H19" s="4"/>
    </row>
    <row r="20" spans="1:8" ht="21">
      <c r="A20" s="5" t="s">
        <v>20</v>
      </c>
      <c r="B20" s="21">
        <v>6</v>
      </c>
      <c r="C20" s="29">
        <v>935</v>
      </c>
      <c r="D20" s="29">
        <v>0</v>
      </c>
      <c r="E20" s="30">
        <v>78953</v>
      </c>
      <c r="F20" s="30">
        <v>119480</v>
      </c>
      <c r="G20" s="24">
        <v>198433</v>
      </c>
      <c r="H20" s="5"/>
    </row>
    <row r="21" spans="1:8" ht="21">
      <c r="A21" s="5" t="s">
        <v>21</v>
      </c>
      <c r="B21" s="25">
        <v>4</v>
      </c>
      <c r="C21" s="29">
        <v>525</v>
      </c>
      <c r="D21" s="29">
        <v>0</v>
      </c>
      <c r="E21" s="30">
        <v>36910</v>
      </c>
      <c r="F21" s="29">
        <v>0</v>
      </c>
      <c r="G21" s="24">
        <v>36910</v>
      </c>
      <c r="H21" s="5"/>
    </row>
    <row r="22" spans="1:8" ht="21">
      <c r="A22" s="5" t="s">
        <v>22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5"/>
    </row>
    <row r="23" spans="1:8" ht="21">
      <c r="A23" s="6" t="s">
        <v>23</v>
      </c>
      <c r="B23" s="65">
        <f>B25+B26+B27+B28</f>
        <v>17</v>
      </c>
      <c r="C23" s="67">
        <f>SUM(C25:C28)</f>
        <v>2803</v>
      </c>
      <c r="D23" s="65">
        <f>SUM(D25:D28)</f>
        <v>0</v>
      </c>
      <c r="E23" s="35"/>
      <c r="F23" s="35"/>
      <c r="G23" s="35"/>
      <c r="H23" s="7"/>
    </row>
    <row r="24" spans="1:8" ht="21">
      <c r="A24" s="8" t="s">
        <v>24</v>
      </c>
      <c r="B24" s="66"/>
      <c r="C24" s="66"/>
      <c r="D24" s="66"/>
      <c r="E24" s="37">
        <f>SUM(E25:E28)</f>
        <v>158019</v>
      </c>
      <c r="F24" s="36">
        <f>SUM(F25:F28)</f>
        <v>170865</v>
      </c>
      <c r="G24" s="37">
        <f>SUM(G25:G28)</f>
        <v>328884</v>
      </c>
      <c r="H24" s="9"/>
    </row>
    <row r="25" spans="1:8" ht="21">
      <c r="A25" s="10" t="s">
        <v>25</v>
      </c>
      <c r="B25" s="21">
        <v>7</v>
      </c>
      <c r="C25" s="24">
        <v>1167</v>
      </c>
      <c r="D25" s="21">
        <v>0</v>
      </c>
      <c r="E25" s="24">
        <v>93000</v>
      </c>
      <c r="F25" s="21">
        <v>0</v>
      </c>
      <c r="G25" s="24">
        <v>93000</v>
      </c>
      <c r="H25" s="10"/>
    </row>
    <row r="26" spans="1:8" ht="21">
      <c r="A26" s="10" t="s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10"/>
    </row>
    <row r="27" spans="1:8" ht="21">
      <c r="A27" s="10" t="s">
        <v>27</v>
      </c>
      <c r="B27" s="21">
        <v>3</v>
      </c>
      <c r="C27" s="21">
        <v>272</v>
      </c>
      <c r="D27" s="21">
        <v>0</v>
      </c>
      <c r="E27" s="21">
        <v>700</v>
      </c>
      <c r="F27" s="21">
        <v>0</v>
      </c>
      <c r="G27" s="21">
        <v>700</v>
      </c>
      <c r="H27" s="10"/>
    </row>
    <row r="28" spans="1:8" ht="21">
      <c r="A28" s="10" t="s">
        <v>28</v>
      </c>
      <c r="B28" s="22">
        <v>7</v>
      </c>
      <c r="C28" s="22">
        <v>1364</v>
      </c>
      <c r="D28" s="22">
        <v>0</v>
      </c>
      <c r="E28" s="22">
        <v>64319</v>
      </c>
      <c r="F28" s="22">
        <v>170865</v>
      </c>
      <c r="G28" s="22">
        <v>235184</v>
      </c>
      <c r="H28" s="10"/>
    </row>
    <row r="29" spans="1:8" ht="21">
      <c r="A29" s="4" t="s">
        <v>29</v>
      </c>
      <c r="B29" s="23">
        <v>14</v>
      </c>
      <c r="C29" s="23">
        <v>3575</v>
      </c>
      <c r="D29" s="23">
        <v>30000</v>
      </c>
      <c r="E29" s="23">
        <v>311870</v>
      </c>
      <c r="F29" s="23">
        <v>0</v>
      </c>
      <c r="G29" s="23">
        <v>341870</v>
      </c>
      <c r="H29" s="4"/>
    </row>
    <row r="30" spans="1:8" ht="21">
      <c r="A30" s="10" t="s">
        <v>30</v>
      </c>
      <c r="B30" s="22">
        <v>14</v>
      </c>
      <c r="C30" s="22">
        <v>3575</v>
      </c>
      <c r="D30" s="22">
        <v>30000</v>
      </c>
      <c r="E30" s="22">
        <v>311870</v>
      </c>
      <c r="F30" s="22">
        <v>0</v>
      </c>
      <c r="G30" s="22">
        <v>341870</v>
      </c>
      <c r="H30" s="10"/>
    </row>
    <row r="31" spans="1:8" ht="21">
      <c r="A31" s="4" t="s">
        <v>31</v>
      </c>
      <c r="B31" s="34">
        <f>SUM(B32:B36)</f>
        <v>20</v>
      </c>
      <c r="C31" s="34">
        <f>C32+C33+C34+C35+C36</f>
        <v>2665</v>
      </c>
      <c r="D31" s="34">
        <v>0</v>
      </c>
      <c r="E31" s="34">
        <f>E32+E33+E34+E35+E36</f>
        <v>581671</v>
      </c>
      <c r="F31" s="34">
        <f>F32+F33+F35+F36</f>
        <v>38888</v>
      </c>
      <c r="G31" s="34">
        <f>G32+G33+G34+G35+G36</f>
        <v>620559</v>
      </c>
      <c r="H31" s="4"/>
    </row>
    <row r="32" spans="1:8" ht="21">
      <c r="A32" s="10" t="s">
        <v>32</v>
      </c>
      <c r="B32" s="25">
        <v>7</v>
      </c>
      <c r="C32" s="30">
        <v>1413</v>
      </c>
      <c r="D32" s="29">
        <v>0</v>
      </c>
      <c r="E32" s="30">
        <v>168226</v>
      </c>
      <c r="F32" s="30">
        <v>3629</v>
      </c>
      <c r="G32" s="24">
        <v>171855</v>
      </c>
      <c r="H32" s="10"/>
    </row>
    <row r="33" spans="1:8" ht="21">
      <c r="A33" s="10" t="s">
        <v>33</v>
      </c>
      <c r="B33" s="22">
        <v>3</v>
      </c>
      <c r="C33" s="22">
        <v>0</v>
      </c>
      <c r="D33" s="22">
        <v>0</v>
      </c>
      <c r="E33" s="22">
        <v>341200</v>
      </c>
      <c r="F33" s="22">
        <v>0</v>
      </c>
      <c r="G33" s="22">
        <v>341200</v>
      </c>
      <c r="H33" s="10"/>
    </row>
    <row r="34" spans="1:8" ht="21">
      <c r="A34" s="10" t="s">
        <v>34</v>
      </c>
      <c r="B34" s="21">
        <v>3</v>
      </c>
      <c r="C34" s="21">
        <v>319</v>
      </c>
      <c r="D34" s="21">
        <v>0</v>
      </c>
      <c r="E34" s="24">
        <v>50832</v>
      </c>
      <c r="F34" s="21">
        <v>0</v>
      </c>
      <c r="G34" s="24">
        <v>50832</v>
      </c>
      <c r="H34" s="10"/>
    </row>
    <row r="35" spans="1:8" ht="21">
      <c r="A35" s="10" t="s">
        <v>35</v>
      </c>
      <c r="B35" s="22">
        <v>1</v>
      </c>
      <c r="C35" s="22">
        <v>123</v>
      </c>
      <c r="D35" s="22">
        <v>0</v>
      </c>
      <c r="E35" s="22">
        <v>16413</v>
      </c>
      <c r="F35" s="22">
        <v>0</v>
      </c>
      <c r="G35" s="22">
        <v>16413</v>
      </c>
      <c r="H35" s="10"/>
    </row>
    <row r="36" spans="1:8" ht="21">
      <c r="A36" s="10" t="s">
        <v>36</v>
      </c>
      <c r="B36" s="22">
        <v>6</v>
      </c>
      <c r="C36" s="22">
        <v>810</v>
      </c>
      <c r="D36" s="22">
        <v>0</v>
      </c>
      <c r="E36" s="22">
        <v>5000</v>
      </c>
      <c r="F36" s="22">
        <v>35259</v>
      </c>
      <c r="G36" s="22">
        <v>40259</v>
      </c>
      <c r="H36" s="10"/>
    </row>
    <row r="37" spans="1:8" ht="21">
      <c r="A37" s="4" t="s">
        <v>100</v>
      </c>
      <c r="B37" s="23">
        <v>2</v>
      </c>
      <c r="C37" s="23">
        <v>100</v>
      </c>
      <c r="D37" s="23">
        <v>0</v>
      </c>
      <c r="E37" s="23">
        <v>0</v>
      </c>
      <c r="F37" s="23">
        <v>0</v>
      </c>
      <c r="G37" s="23">
        <v>0</v>
      </c>
      <c r="H37" s="4"/>
    </row>
    <row r="38" spans="1:8" ht="21">
      <c r="A38" s="10" t="s">
        <v>37</v>
      </c>
      <c r="B38" s="22">
        <v>2</v>
      </c>
      <c r="C38" s="22">
        <v>100</v>
      </c>
      <c r="D38" s="22">
        <v>0</v>
      </c>
      <c r="E38" s="22">
        <v>0</v>
      </c>
      <c r="F38" s="22">
        <v>0</v>
      </c>
      <c r="G38" s="22">
        <v>0</v>
      </c>
      <c r="H38" s="10"/>
    </row>
    <row r="39" spans="1:8" ht="21">
      <c r="A39" s="4" t="s">
        <v>38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4"/>
    </row>
    <row r="40" spans="1:8" ht="21">
      <c r="A40" s="10" t="s">
        <v>39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10"/>
    </row>
    <row r="41" spans="1:8" ht="21">
      <c r="A41" s="10" t="s">
        <v>40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10"/>
    </row>
    <row r="42" spans="1:8" ht="21">
      <c r="A42" s="4" t="s">
        <v>41</v>
      </c>
      <c r="B42" s="38"/>
      <c r="C42" s="38"/>
      <c r="D42" s="38"/>
      <c r="E42" s="38"/>
      <c r="F42" s="38"/>
      <c r="G42" s="38"/>
      <c r="H42" s="11"/>
    </row>
    <row r="43" spans="1:8" ht="21">
      <c r="A43" s="10" t="s">
        <v>75</v>
      </c>
      <c r="B43" s="22"/>
      <c r="C43" s="22"/>
      <c r="D43" s="22"/>
      <c r="E43" s="22"/>
      <c r="F43" s="22"/>
      <c r="G43" s="22"/>
      <c r="H43" s="10"/>
    </row>
    <row r="44" spans="1:8" ht="21">
      <c r="A44" s="10" t="s">
        <v>42</v>
      </c>
      <c r="B44" s="22"/>
      <c r="C44" s="22"/>
      <c r="D44" s="22"/>
      <c r="E44" s="22"/>
      <c r="F44" s="22"/>
      <c r="G44" s="22"/>
      <c r="H44" s="10"/>
    </row>
    <row r="45" spans="1:8" ht="21">
      <c r="A45" s="10" t="s">
        <v>76</v>
      </c>
      <c r="B45" s="22"/>
      <c r="C45" s="22"/>
      <c r="D45" s="22"/>
      <c r="E45" s="22"/>
      <c r="F45" s="22"/>
      <c r="G45" s="22"/>
      <c r="H45" s="10"/>
    </row>
    <row r="46" spans="1:8" ht="21">
      <c r="A46" s="10" t="s">
        <v>43</v>
      </c>
      <c r="B46" s="22"/>
      <c r="C46" s="22"/>
      <c r="D46" s="22"/>
      <c r="E46" s="22"/>
      <c r="F46" s="22"/>
      <c r="G46" s="22"/>
      <c r="H46" s="10"/>
    </row>
    <row r="47" spans="1:8" ht="21">
      <c r="A47" s="10" t="s">
        <v>44</v>
      </c>
      <c r="B47" s="22"/>
      <c r="C47" s="22"/>
      <c r="D47" s="22"/>
      <c r="E47" s="22"/>
      <c r="F47" s="22"/>
      <c r="G47" s="22"/>
      <c r="H47" s="10"/>
    </row>
    <row r="48" spans="1:8" ht="21">
      <c r="A48" s="10" t="s">
        <v>77</v>
      </c>
      <c r="B48" s="22"/>
      <c r="C48" s="22"/>
      <c r="D48" s="22"/>
      <c r="E48" s="22"/>
      <c r="F48" s="22"/>
      <c r="G48" s="22"/>
      <c r="H48" s="10"/>
    </row>
    <row r="49" spans="1:8" ht="21">
      <c r="A49" s="10" t="s">
        <v>78</v>
      </c>
      <c r="B49" s="22"/>
      <c r="C49" s="22"/>
      <c r="D49" s="22"/>
      <c r="E49" s="22"/>
      <c r="F49" s="22"/>
      <c r="G49" s="22"/>
      <c r="H49" s="10"/>
    </row>
    <row r="50" spans="1:8" ht="21">
      <c r="A50" s="10" t="s">
        <v>79</v>
      </c>
      <c r="B50" s="22"/>
      <c r="C50" s="22"/>
      <c r="D50" s="22"/>
      <c r="E50" s="22"/>
      <c r="F50" s="22"/>
      <c r="G50" s="22"/>
      <c r="H50" s="10"/>
    </row>
    <row r="51" spans="1:8" ht="21">
      <c r="A51" s="5" t="s">
        <v>45</v>
      </c>
      <c r="B51" s="21"/>
      <c r="C51" s="21"/>
      <c r="D51" s="21"/>
      <c r="E51" s="21"/>
      <c r="F51" s="21"/>
      <c r="G51" s="21"/>
      <c r="H51" s="5"/>
    </row>
    <row r="52" spans="1:8" ht="21">
      <c r="A52" s="10" t="s">
        <v>46</v>
      </c>
      <c r="B52" s="22"/>
      <c r="C52" s="22"/>
      <c r="D52" s="22"/>
      <c r="E52" s="22"/>
      <c r="F52" s="22"/>
      <c r="G52" s="22"/>
      <c r="H52" s="10"/>
    </row>
    <row r="53" spans="1:8" ht="21">
      <c r="A53" s="10" t="s">
        <v>47</v>
      </c>
      <c r="B53" s="22"/>
      <c r="C53" s="22"/>
      <c r="D53" s="22"/>
      <c r="E53" s="22"/>
      <c r="F53" s="22"/>
      <c r="G53" s="22"/>
      <c r="H53" s="10"/>
    </row>
    <row r="54" spans="1:8" ht="21">
      <c r="A54" s="10" t="s">
        <v>48</v>
      </c>
      <c r="B54" s="22"/>
      <c r="C54" s="22"/>
      <c r="D54" s="22"/>
      <c r="E54" s="22"/>
      <c r="F54" s="22"/>
      <c r="G54" s="22"/>
      <c r="H54" s="10"/>
    </row>
    <row r="55" spans="1:8" ht="21">
      <c r="A55" s="10" t="s">
        <v>80</v>
      </c>
      <c r="B55" s="22"/>
      <c r="C55" s="22"/>
      <c r="D55" s="22"/>
      <c r="E55" s="22"/>
      <c r="F55" s="22"/>
      <c r="G55" s="22"/>
      <c r="H55" s="10"/>
    </row>
    <row r="56" spans="1:8" ht="21">
      <c r="A56" s="4" t="s">
        <v>49</v>
      </c>
      <c r="B56" s="34">
        <f aca="true" t="shared" si="3" ref="B56:G56">SUM(B62,B67,B68,B69,B70)</f>
        <v>140</v>
      </c>
      <c r="C56" s="34">
        <f t="shared" si="3"/>
        <v>31049</v>
      </c>
      <c r="D56" s="34">
        <f t="shared" si="3"/>
        <v>714011</v>
      </c>
      <c r="E56" s="34">
        <f t="shared" si="3"/>
        <v>2171217</v>
      </c>
      <c r="F56" s="34">
        <f t="shared" si="3"/>
        <v>166969</v>
      </c>
      <c r="G56" s="34">
        <f t="shared" si="3"/>
        <v>3052196</v>
      </c>
      <c r="H56" s="11"/>
    </row>
    <row r="57" spans="1:8" ht="21">
      <c r="A57" s="10" t="s">
        <v>50</v>
      </c>
      <c r="B57" s="22"/>
      <c r="C57" s="22"/>
      <c r="D57" s="22"/>
      <c r="E57" s="22"/>
      <c r="F57" s="22"/>
      <c r="G57" s="22"/>
      <c r="H57" s="10"/>
    </row>
    <row r="58" spans="1:8" ht="21">
      <c r="A58" s="10" t="s">
        <v>51</v>
      </c>
      <c r="B58" s="22"/>
      <c r="C58" s="22"/>
      <c r="D58" s="22"/>
      <c r="E58" s="22"/>
      <c r="F58" s="22"/>
      <c r="G58" s="22"/>
      <c r="H58" s="10"/>
    </row>
    <row r="59" spans="1:8" ht="21">
      <c r="A59" s="10" t="s">
        <v>81</v>
      </c>
      <c r="B59" s="22"/>
      <c r="C59" s="22"/>
      <c r="D59" s="22"/>
      <c r="E59" s="22"/>
      <c r="F59" s="22"/>
      <c r="G59" s="22"/>
      <c r="H59" s="10"/>
    </row>
    <row r="60" spans="1:8" ht="21">
      <c r="A60" s="10" t="s">
        <v>82</v>
      </c>
      <c r="B60" s="22"/>
      <c r="C60" s="22"/>
      <c r="D60" s="22"/>
      <c r="E60" s="22"/>
      <c r="F60" s="22"/>
      <c r="G60" s="22"/>
      <c r="H60" s="10"/>
    </row>
    <row r="61" spans="1:8" ht="21">
      <c r="A61" s="10" t="s">
        <v>52</v>
      </c>
      <c r="B61" s="22"/>
      <c r="C61" s="22"/>
      <c r="D61" s="22"/>
      <c r="E61" s="22"/>
      <c r="F61" s="22"/>
      <c r="G61" s="22"/>
      <c r="H61" s="10"/>
    </row>
    <row r="62" spans="1:8" ht="21">
      <c r="A62" s="10" t="s">
        <v>53</v>
      </c>
      <c r="B62" s="29">
        <v>54</v>
      </c>
      <c r="C62" s="29">
        <v>2769</v>
      </c>
      <c r="D62" s="21">
        <v>271273</v>
      </c>
      <c r="E62" s="24">
        <v>806899</v>
      </c>
      <c r="F62" s="21">
        <v>132887</v>
      </c>
      <c r="G62" s="24">
        <v>1211059</v>
      </c>
      <c r="H62" s="10"/>
    </row>
    <row r="63" spans="1:8" ht="21">
      <c r="A63" s="10" t="s">
        <v>54</v>
      </c>
      <c r="B63" s="22"/>
      <c r="C63" s="22"/>
      <c r="D63" s="22"/>
      <c r="E63" s="22"/>
      <c r="F63" s="22"/>
      <c r="G63" s="22"/>
      <c r="H63" s="10"/>
    </row>
    <row r="64" spans="1:8" ht="21">
      <c r="A64" s="10" t="s">
        <v>55</v>
      </c>
      <c r="B64" s="22"/>
      <c r="C64" s="22"/>
      <c r="D64" s="22"/>
      <c r="E64" s="22"/>
      <c r="F64" s="22"/>
      <c r="G64" s="22"/>
      <c r="H64" s="10"/>
    </row>
    <row r="65" spans="1:8" ht="21">
      <c r="A65" s="10" t="s">
        <v>56</v>
      </c>
      <c r="B65" s="22"/>
      <c r="C65" s="22"/>
      <c r="D65" s="22"/>
      <c r="E65" s="22"/>
      <c r="F65" s="22"/>
      <c r="G65" s="22"/>
      <c r="H65" s="10"/>
    </row>
    <row r="66" spans="1:8" ht="21">
      <c r="A66" s="10" t="s">
        <v>57</v>
      </c>
      <c r="B66" s="22"/>
      <c r="C66" s="22"/>
      <c r="D66" s="22"/>
      <c r="E66" s="22"/>
      <c r="F66" s="22"/>
      <c r="G66" s="22"/>
      <c r="H66" s="10"/>
    </row>
    <row r="67" spans="1:8" ht="21">
      <c r="A67" s="10" t="s">
        <v>101</v>
      </c>
      <c r="B67" s="22">
        <v>44</v>
      </c>
      <c r="C67" s="22">
        <v>23045</v>
      </c>
      <c r="D67" s="22">
        <v>442737</v>
      </c>
      <c r="E67" s="22">
        <v>0</v>
      </c>
      <c r="F67" s="22">
        <v>0</v>
      </c>
      <c r="G67" s="22">
        <v>442737</v>
      </c>
      <c r="H67" s="10"/>
    </row>
    <row r="68" spans="1:8" ht="21">
      <c r="A68" s="10" t="s">
        <v>58</v>
      </c>
      <c r="B68" s="22">
        <v>19</v>
      </c>
      <c r="C68" s="22">
        <v>1747</v>
      </c>
      <c r="D68" s="22">
        <v>0</v>
      </c>
      <c r="E68" s="22">
        <v>711054</v>
      </c>
      <c r="F68" s="22">
        <v>0</v>
      </c>
      <c r="G68" s="22">
        <v>711054</v>
      </c>
      <c r="H68" s="10"/>
    </row>
    <row r="69" spans="1:8" ht="21">
      <c r="A69" s="10" t="s">
        <v>59</v>
      </c>
      <c r="B69" s="22">
        <v>10</v>
      </c>
      <c r="C69" s="22">
        <v>1858</v>
      </c>
      <c r="D69" s="22">
        <v>1</v>
      </c>
      <c r="E69" s="22">
        <v>590455</v>
      </c>
      <c r="F69" s="22">
        <v>21706</v>
      </c>
      <c r="G69" s="22">
        <f>E69+F69</f>
        <v>612161</v>
      </c>
      <c r="H69" s="10"/>
    </row>
    <row r="70" spans="1:8" ht="21">
      <c r="A70" s="10" t="s">
        <v>60</v>
      </c>
      <c r="B70" s="22">
        <v>13</v>
      </c>
      <c r="C70" s="22">
        <v>1630</v>
      </c>
      <c r="D70" s="22">
        <v>0</v>
      </c>
      <c r="E70" s="22">
        <v>62809</v>
      </c>
      <c r="F70" s="22">
        <v>12376</v>
      </c>
      <c r="G70" s="22">
        <v>75185</v>
      </c>
      <c r="H70" s="10"/>
    </row>
    <row r="71" spans="1:8" ht="21">
      <c r="A71" s="12" t="s">
        <v>61</v>
      </c>
      <c r="B71" s="43">
        <v>108</v>
      </c>
      <c r="C71" s="43">
        <f aca="true" t="shared" si="4" ref="B71:G71">SUM(C7,C8,C9,C10,C11,C13,C15,C18,C20,C21,C25,C27,C32,C34,C62)</f>
        <v>10847</v>
      </c>
      <c r="D71" s="43">
        <f t="shared" si="4"/>
        <v>271273</v>
      </c>
      <c r="E71" s="43">
        <f t="shared" si="4"/>
        <v>1889371</v>
      </c>
      <c r="F71" s="43">
        <f t="shared" si="4"/>
        <v>1132940</v>
      </c>
      <c r="G71" s="43">
        <f t="shared" si="4"/>
        <v>3293584</v>
      </c>
      <c r="H71" s="12"/>
    </row>
    <row r="72" spans="1:8" ht="21">
      <c r="A72" s="12" t="s">
        <v>62</v>
      </c>
      <c r="B72" s="46">
        <v>73</v>
      </c>
      <c r="C72" s="46">
        <f aca="true" t="shared" si="5" ref="B72:G72">C76-C75-C74-C73-C71</f>
        <v>30133</v>
      </c>
      <c r="D72" s="46">
        <f t="shared" si="5"/>
        <v>472737</v>
      </c>
      <c r="E72" s="46">
        <f t="shared" si="5"/>
        <v>603862.3399999999</v>
      </c>
      <c r="F72" s="46">
        <f t="shared" si="5"/>
        <v>116903</v>
      </c>
      <c r="G72" s="46">
        <f t="shared" si="5"/>
        <v>1193502.3399999999</v>
      </c>
      <c r="H72" s="12"/>
    </row>
    <row r="73" spans="1:8" ht="21">
      <c r="A73" s="12" t="s">
        <v>63</v>
      </c>
      <c r="B73" s="43">
        <v>18</v>
      </c>
      <c r="C73" s="50">
        <v>1858</v>
      </c>
      <c r="D73" s="50">
        <v>1</v>
      </c>
      <c r="E73" s="50">
        <v>590455</v>
      </c>
      <c r="F73" s="50">
        <v>21706</v>
      </c>
      <c r="G73" s="50">
        <f>E73+F73</f>
        <v>612161</v>
      </c>
      <c r="H73" s="12"/>
    </row>
    <row r="74" spans="1:8" ht="21">
      <c r="A74" s="12" t="s">
        <v>64</v>
      </c>
      <c r="B74" s="43">
        <v>19</v>
      </c>
      <c r="C74" s="43">
        <v>1747</v>
      </c>
      <c r="D74" s="43">
        <v>0</v>
      </c>
      <c r="E74" s="43">
        <v>711054</v>
      </c>
      <c r="F74" s="43">
        <v>0</v>
      </c>
      <c r="G74" s="43">
        <v>711054</v>
      </c>
      <c r="H74" s="12"/>
    </row>
    <row r="75" spans="1:8" ht="21">
      <c r="A75" s="12" t="s">
        <v>65</v>
      </c>
      <c r="B75" s="43">
        <v>14</v>
      </c>
      <c r="C75" s="43">
        <v>1646</v>
      </c>
      <c r="D75" s="43">
        <v>0</v>
      </c>
      <c r="E75" s="43">
        <v>62809</v>
      </c>
      <c r="F75" s="43">
        <v>12376</v>
      </c>
      <c r="G75" s="43">
        <v>75185</v>
      </c>
      <c r="H75" s="12"/>
    </row>
    <row r="76" spans="1:8" ht="21">
      <c r="A76" s="13" t="s">
        <v>66</v>
      </c>
      <c r="B76" s="44">
        <f>B71+B72+B73+B74+B75</f>
        <v>232</v>
      </c>
      <c r="C76" s="44">
        <f aca="true" t="shared" si="6" ref="B76:G76">SUM(C6,C12,C19,C17,C23,C29,C31,C37,C39,C56,C12)</f>
        <v>46231</v>
      </c>
      <c r="D76" s="44">
        <f t="shared" si="6"/>
        <v>744011</v>
      </c>
      <c r="E76" s="44">
        <f t="shared" si="6"/>
        <v>3857551.34</v>
      </c>
      <c r="F76" s="44">
        <f t="shared" si="6"/>
        <v>1283925</v>
      </c>
      <c r="G76" s="44">
        <f t="shared" si="6"/>
        <v>5885486.34</v>
      </c>
      <c r="H76" s="13"/>
    </row>
    <row r="78" ht="21">
      <c r="A78" s="15" t="s">
        <v>83</v>
      </c>
    </row>
    <row r="79" spans="1:7" ht="21">
      <c r="A79" s="16" t="s">
        <v>84</v>
      </c>
      <c r="E79" s="39"/>
      <c r="G79" s="39"/>
    </row>
    <row r="80" ht="21">
      <c r="A80" s="16" t="s">
        <v>85</v>
      </c>
    </row>
    <row r="81" ht="21">
      <c r="A81" s="16" t="s">
        <v>98</v>
      </c>
    </row>
    <row r="82" ht="21">
      <c r="A82" s="16" t="s">
        <v>99</v>
      </c>
    </row>
  </sheetData>
  <mergeCells count="11">
    <mergeCell ref="A1:H1"/>
    <mergeCell ref="D4:D5"/>
    <mergeCell ref="A2:A5"/>
    <mergeCell ref="D3:G3"/>
    <mergeCell ref="B2:H2"/>
    <mergeCell ref="B23:B24"/>
    <mergeCell ref="C23:C24"/>
    <mergeCell ref="D23:D24"/>
    <mergeCell ref="G4:G5"/>
    <mergeCell ref="F4:F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I82"/>
  <sheetViews>
    <sheetView workbookViewId="0" topLeftCell="A13">
      <selection activeCell="G78" sqref="G78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4.7109375" style="0" customWidth="1"/>
    <col min="4" max="4" width="16.7109375" style="0" customWidth="1"/>
    <col min="5" max="5" width="11.28125" style="0" customWidth="1"/>
    <col min="6" max="6" width="12.57421875" style="0" customWidth="1"/>
    <col min="7" max="7" width="13.421875" style="0" customWidth="1"/>
    <col min="8" max="8" width="12.7109375" style="0" customWidth="1"/>
  </cols>
  <sheetData>
    <row r="1" spans="1:8" ht="21">
      <c r="A1" s="54" t="s">
        <v>90</v>
      </c>
      <c r="B1" s="55"/>
      <c r="C1" s="55"/>
      <c r="D1" s="55"/>
      <c r="E1" s="55"/>
      <c r="F1" s="55"/>
      <c r="G1" s="55"/>
      <c r="H1" s="55"/>
    </row>
    <row r="2" spans="1:8" ht="21">
      <c r="A2" s="58" t="s">
        <v>0</v>
      </c>
      <c r="B2" s="59" t="s">
        <v>89</v>
      </c>
      <c r="C2" s="60"/>
      <c r="D2" s="60"/>
      <c r="E2" s="60"/>
      <c r="F2" s="60"/>
      <c r="G2" s="60"/>
      <c r="H2" s="60"/>
    </row>
    <row r="3" spans="1:8" ht="21">
      <c r="A3" s="56"/>
      <c r="B3" s="1" t="s">
        <v>1</v>
      </c>
      <c r="C3" s="1" t="s">
        <v>67</v>
      </c>
      <c r="D3" s="59" t="s">
        <v>73</v>
      </c>
      <c r="E3" s="60"/>
      <c r="F3" s="60"/>
      <c r="G3" s="61"/>
      <c r="H3" s="1" t="s">
        <v>2</v>
      </c>
    </row>
    <row r="4" spans="1:8" ht="21">
      <c r="A4" s="56"/>
      <c r="B4" s="2" t="s">
        <v>3</v>
      </c>
      <c r="C4" s="2" t="s">
        <v>68</v>
      </c>
      <c r="D4" s="56" t="s">
        <v>70</v>
      </c>
      <c r="E4" s="56" t="s">
        <v>71</v>
      </c>
      <c r="F4" s="56" t="s">
        <v>72</v>
      </c>
      <c r="G4" s="56" t="s">
        <v>74</v>
      </c>
      <c r="H4" s="2" t="s">
        <v>4</v>
      </c>
    </row>
    <row r="5" spans="1:8" ht="21">
      <c r="A5" s="57"/>
      <c r="B5" s="2" t="s">
        <v>5</v>
      </c>
      <c r="C5" s="14" t="s">
        <v>69</v>
      </c>
      <c r="D5" s="57"/>
      <c r="E5" s="57"/>
      <c r="F5" s="57"/>
      <c r="G5" s="57"/>
      <c r="H5" s="3"/>
    </row>
    <row r="6" spans="1:8" ht="21">
      <c r="A6" s="4" t="s">
        <v>6</v>
      </c>
      <c r="B6" s="34">
        <f>SUM(B7:B11)</f>
        <v>13</v>
      </c>
      <c r="C6" s="34">
        <f>SUM(C7:C11)</f>
        <v>1831</v>
      </c>
      <c r="D6" s="52">
        <v>0</v>
      </c>
      <c r="E6" s="34">
        <f>SUM(E7:E11)</f>
        <v>395444</v>
      </c>
      <c r="F6" s="34">
        <f>SUM(F7:F11)</f>
        <v>4000</v>
      </c>
      <c r="G6" s="34">
        <f>+G12+G17+G19+G24+G29+G31+G37+G56</f>
        <v>4569104.47</v>
      </c>
      <c r="H6" s="23"/>
    </row>
    <row r="7" spans="1:8" ht="21">
      <c r="A7" s="5" t="s">
        <v>7</v>
      </c>
      <c r="B7" s="21">
        <v>3</v>
      </c>
      <c r="C7" s="21">
        <v>426</v>
      </c>
      <c r="D7" s="21">
        <v>0</v>
      </c>
      <c r="E7" s="24">
        <v>32951</v>
      </c>
      <c r="F7" s="21">
        <v>0</v>
      </c>
      <c r="G7" s="24">
        <v>32951</v>
      </c>
      <c r="H7" s="21"/>
    </row>
    <row r="8" spans="1:8" ht="21">
      <c r="A8" s="5" t="s">
        <v>8</v>
      </c>
      <c r="B8" s="21">
        <v>1</v>
      </c>
      <c r="C8" s="21">
        <v>89</v>
      </c>
      <c r="D8" s="21">
        <v>0</v>
      </c>
      <c r="E8" s="24">
        <v>4382</v>
      </c>
      <c r="F8" s="21">
        <v>0</v>
      </c>
      <c r="G8" s="24">
        <v>4382</v>
      </c>
      <c r="H8" s="21"/>
    </row>
    <row r="9" spans="1:8" ht="21">
      <c r="A9" s="5" t="s">
        <v>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/>
    </row>
    <row r="10" spans="1:9" ht="21">
      <c r="A10" s="5" t="s">
        <v>10</v>
      </c>
      <c r="B10" s="21">
        <v>4</v>
      </c>
      <c r="C10" s="21">
        <v>836</v>
      </c>
      <c r="D10" s="21">
        <v>0</v>
      </c>
      <c r="E10" s="24">
        <v>317711</v>
      </c>
      <c r="F10" s="24">
        <v>4000</v>
      </c>
      <c r="G10" s="24">
        <v>321711</v>
      </c>
      <c r="H10" s="21"/>
      <c r="I10" s="34">
        <f>SUM(F18)</f>
        <v>0</v>
      </c>
    </row>
    <row r="11" spans="1:9" ht="21">
      <c r="A11" s="5" t="s">
        <v>11</v>
      </c>
      <c r="B11" s="21">
        <v>5</v>
      </c>
      <c r="C11" s="21">
        <v>480</v>
      </c>
      <c r="D11" s="21">
        <v>0</v>
      </c>
      <c r="E11" s="24">
        <v>40400</v>
      </c>
      <c r="F11" s="21">
        <v>0</v>
      </c>
      <c r="G11" s="24">
        <v>40400</v>
      </c>
      <c r="H11" s="21"/>
      <c r="I11" s="34">
        <f>SUM(F13)</f>
        <v>0</v>
      </c>
    </row>
    <row r="12" spans="1:8" ht="21">
      <c r="A12" s="4" t="s">
        <v>12</v>
      </c>
      <c r="B12" s="34">
        <f>B13+B14+B16</f>
        <v>9</v>
      </c>
      <c r="C12" s="34">
        <f>C13+C14+C16</f>
        <v>1968</v>
      </c>
      <c r="D12" s="34">
        <f>D14</f>
        <v>13200</v>
      </c>
      <c r="E12" s="34">
        <f>E13+E14+E16</f>
        <v>104371.47</v>
      </c>
      <c r="F12" s="52">
        <v>0</v>
      </c>
      <c r="G12" s="34">
        <f>G13+G14+G16</f>
        <v>117571.47</v>
      </c>
      <c r="H12" s="23"/>
    </row>
    <row r="13" spans="1:8" ht="21">
      <c r="A13" s="5" t="s">
        <v>13</v>
      </c>
      <c r="B13" s="21">
        <v>4</v>
      </c>
      <c r="C13" s="21">
        <v>154</v>
      </c>
      <c r="D13" s="21">
        <v>0</v>
      </c>
      <c r="E13" s="24">
        <v>14000</v>
      </c>
      <c r="F13" s="21">
        <v>0</v>
      </c>
      <c r="G13" s="24">
        <v>14000</v>
      </c>
      <c r="H13" s="21"/>
    </row>
    <row r="14" spans="1:8" ht="21">
      <c r="A14" s="5" t="s">
        <v>14</v>
      </c>
      <c r="B14" s="21">
        <v>1</v>
      </c>
      <c r="C14" s="21">
        <v>425</v>
      </c>
      <c r="D14" s="21">
        <v>13200</v>
      </c>
      <c r="E14" s="21">
        <v>600</v>
      </c>
      <c r="F14" s="21">
        <v>0</v>
      </c>
      <c r="G14" s="21">
        <v>13800</v>
      </c>
      <c r="H14" s="21"/>
    </row>
    <row r="15" spans="1:8" ht="21">
      <c r="A15" s="5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/>
    </row>
    <row r="16" spans="1:8" ht="21">
      <c r="A16" s="5" t="s">
        <v>16</v>
      </c>
      <c r="B16" s="21">
        <v>4</v>
      </c>
      <c r="C16" s="21">
        <v>1389</v>
      </c>
      <c r="D16" s="21">
        <v>0</v>
      </c>
      <c r="E16" s="21">
        <v>89771.47</v>
      </c>
      <c r="F16" s="21">
        <v>0</v>
      </c>
      <c r="G16" s="21">
        <v>89771.47</v>
      </c>
      <c r="H16" s="21"/>
    </row>
    <row r="17" spans="1:8" ht="21">
      <c r="A17" s="4" t="s">
        <v>17</v>
      </c>
      <c r="B17" s="34">
        <f aca="true" t="shared" si="0" ref="B17:G17">SUM(B18)</f>
        <v>8</v>
      </c>
      <c r="C17" s="34">
        <f t="shared" si="0"/>
        <v>934</v>
      </c>
      <c r="D17" s="53">
        <v>0</v>
      </c>
      <c r="E17" s="34">
        <f t="shared" si="0"/>
        <v>83000</v>
      </c>
      <c r="F17" s="52">
        <v>0</v>
      </c>
      <c r="G17" s="34">
        <f t="shared" si="0"/>
        <v>83000</v>
      </c>
      <c r="H17" s="23"/>
    </row>
    <row r="18" spans="1:8" ht="21">
      <c r="A18" s="5" t="s">
        <v>18</v>
      </c>
      <c r="B18" s="21">
        <v>8</v>
      </c>
      <c r="C18" s="21">
        <v>934</v>
      </c>
      <c r="D18" s="21">
        <v>0</v>
      </c>
      <c r="E18" s="24">
        <v>83000</v>
      </c>
      <c r="F18" s="21">
        <v>0</v>
      </c>
      <c r="G18" s="24">
        <v>83000</v>
      </c>
      <c r="H18" s="21"/>
    </row>
    <row r="19" spans="1:8" ht="21">
      <c r="A19" s="4" t="s">
        <v>19</v>
      </c>
      <c r="B19" s="23">
        <v>22</v>
      </c>
      <c r="C19" s="40">
        <f>C20+C21</f>
        <v>2376</v>
      </c>
      <c r="D19" s="23">
        <v>0</v>
      </c>
      <c r="E19" s="40">
        <f>E20+E21</f>
        <v>133605</v>
      </c>
      <c r="F19" s="40">
        <f>F20+F21</f>
        <v>188714</v>
      </c>
      <c r="G19" s="40">
        <f>G20+G21</f>
        <v>322319</v>
      </c>
      <c r="H19" s="23"/>
    </row>
    <row r="20" spans="1:8" ht="21">
      <c r="A20" s="5" t="s">
        <v>20</v>
      </c>
      <c r="B20" s="21">
        <v>11</v>
      </c>
      <c r="C20" s="24">
        <v>1734</v>
      </c>
      <c r="D20" s="21">
        <v>0</v>
      </c>
      <c r="E20" s="24">
        <v>66285</v>
      </c>
      <c r="F20" s="24">
        <v>12714</v>
      </c>
      <c r="G20" s="24">
        <v>78999</v>
      </c>
      <c r="H20" s="21"/>
    </row>
    <row r="21" spans="1:8" ht="21">
      <c r="A21" s="5" t="s">
        <v>21</v>
      </c>
      <c r="B21" s="21">
        <v>11</v>
      </c>
      <c r="C21" s="21">
        <v>642</v>
      </c>
      <c r="D21" s="21">
        <v>0</v>
      </c>
      <c r="E21" s="24">
        <v>67320</v>
      </c>
      <c r="F21" s="24">
        <v>176000</v>
      </c>
      <c r="G21" s="24">
        <v>243320</v>
      </c>
      <c r="H21" s="21"/>
    </row>
    <row r="22" spans="1:8" ht="21">
      <c r="A22" s="5" t="s">
        <v>22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/>
    </row>
    <row r="23" spans="1:8" ht="21">
      <c r="A23" s="6" t="s">
        <v>23</v>
      </c>
      <c r="B23" s="62">
        <f>B25+B27+B28</f>
        <v>30</v>
      </c>
      <c r="C23" s="64">
        <f>C25+C26+C27+C28</f>
        <v>4638</v>
      </c>
      <c r="D23" s="62">
        <f>SUM(D25:D28)</f>
        <v>0</v>
      </c>
      <c r="E23" s="41"/>
      <c r="F23" s="41"/>
      <c r="G23" s="41"/>
      <c r="H23" s="35"/>
    </row>
    <row r="24" spans="1:8" ht="21">
      <c r="A24" s="8" t="s">
        <v>24</v>
      </c>
      <c r="B24" s="63"/>
      <c r="C24" s="63"/>
      <c r="D24" s="63"/>
      <c r="E24" s="42">
        <f>SUM(E25:E28)</f>
        <v>137665</v>
      </c>
      <c r="F24" s="42">
        <f>SUM(F25:F28)</f>
        <v>161300</v>
      </c>
      <c r="G24" s="42">
        <f>G25+G27+G28</f>
        <v>298965</v>
      </c>
      <c r="H24" s="36"/>
    </row>
    <row r="25" spans="1:8" ht="21">
      <c r="A25" s="10" t="s">
        <v>25</v>
      </c>
      <c r="B25" s="21">
        <v>18</v>
      </c>
      <c r="C25" s="24">
        <v>3674</v>
      </c>
      <c r="D25" s="21">
        <v>0</v>
      </c>
      <c r="E25" s="24">
        <v>55267</v>
      </c>
      <c r="F25" s="24">
        <v>140500</v>
      </c>
      <c r="G25" s="24">
        <v>195767</v>
      </c>
      <c r="H25" s="22"/>
    </row>
    <row r="26" spans="1:8" ht="21">
      <c r="A26" s="10" t="s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/>
    </row>
    <row r="27" spans="1:8" ht="21">
      <c r="A27" s="10" t="s">
        <v>27</v>
      </c>
      <c r="B27" s="21">
        <v>3</v>
      </c>
      <c r="C27" s="21">
        <v>277</v>
      </c>
      <c r="D27" s="21">
        <v>0</v>
      </c>
      <c r="E27" s="24">
        <v>1266</v>
      </c>
      <c r="F27" s="21">
        <v>0</v>
      </c>
      <c r="G27" s="24">
        <v>1266</v>
      </c>
      <c r="H27" s="22"/>
    </row>
    <row r="28" spans="1:8" ht="21">
      <c r="A28" s="10" t="s">
        <v>28</v>
      </c>
      <c r="B28" s="22">
        <v>9</v>
      </c>
      <c r="C28" s="22">
        <v>687</v>
      </c>
      <c r="D28" s="22">
        <v>0</v>
      </c>
      <c r="E28" s="22">
        <v>81132</v>
      </c>
      <c r="F28" s="22">
        <v>20800</v>
      </c>
      <c r="G28" s="22">
        <v>101932</v>
      </c>
      <c r="H28" s="22"/>
    </row>
    <row r="29" spans="1:8" ht="21">
      <c r="A29" s="4" t="s">
        <v>29</v>
      </c>
      <c r="B29" s="23">
        <f aca="true" t="shared" si="1" ref="B29:G29">B30</f>
        <v>42</v>
      </c>
      <c r="C29" s="23">
        <f t="shared" si="1"/>
        <v>7759</v>
      </c>
      <c r="D29" s="23">
        <f t="shared" si="1"/>
        <v>60000</v>
      </c>
      <c r="E29" s="23">
        <f t="shared" si="1"/>
        <v>505000</v>
      </c>
      <c r="F29" s="23">
        <f t="shared" si="1"/>
        <v>192000</v>
      </c>
      <c r="G29" s="23">
        <f t="shared" si="1"/>
        <v>757000</v>
      </c>
      <c r="H29" s="23"/>
    </row>
    <row r="30" spans="1:8" ht="21">
      <c r="A30" s="10" t="s">
        <v>30</v>
      </c>
      <c r="B30" s="22">
        <v>42</v>
      </c>
      <c r="C30" s="22">
        <v>7759</v>
      </c>
      <c r="D30" s="22">
        <v>60000</v>
      </c>
      <c r="E30" s="22">
        <v>505000</v>
      </c>
      <c r="F30" s="22">
        <v>192000</v>
      </c>
      <c r="G30" s="22">
        <f>D30+E30+F30</f>
        <v>757000</v>
      </c>
      <c r="H30" s="22"/>
    </row>
    <row r="31" spans="1:8" ht="21">
      <c r="A31" s="4" t="s">
        <v>31</v>
      </c>
      <c r="B31" s="34">
        <f>SUM(B32:B36)</f>
        <v>56</v>
      </c>
      <c r="C31" s="34">
        <f>SUM(C32:C36)</f>
        <v>6485</v>
      </c>
      <c r="D31" s="34">
        <f>SUM(D32:D36)</f>
        <v>11600</v>
      </c>
      <c r="E31" s="34">
        <f>SUM(E32:E36)</f>
        <v>655190</v>
      </c>
      <c r="F31" s="34">
        <f>SUM(F32:F36)</f>
        <v>481472</v>
      </c>
      <c r="G31" s="34">
        <f>G32+G33+G34+G35+G36</f>
        <v>1243206</v>
      </c>
      <c r="H31" s="23"/>
    </row>
    <row r="32" spans="1:8" ht="21">
      <c r="A32" s="10" t="s">
        <v>32</v>
      </c>
      <c r="B32" s="21">
        <v>12</v>
      </c>
      <c r="C32" s="24">
        <v>2467</v>
      </c>
      <c r="D32" s="21">
        <v>0</v>
      </c>
      <c r="E32" s="24">
        <v>124487</v>
      </c>
      <c r="F32" s="24">
        <v>317632</v>
      </c>
      <c r="G32" s="24">
        <v>442119</v>
      </c>
      <c r="H32" s="22"/>
    </row>
    <row r="33" spans="1:8" ht="21">
      <c r="A33" s="10" t="s">
        <v>33</v>
      </c>
      <c r="B33" s="22">
        <v>4</v>
      </c>
      <c r="C33" s="22">
        <v>0</v>
      </c>
      <c r="D33" s="22">
        <v>0</v>
      </c>
      <c r="E33" s="22">
        <v>341200</v>
      </c>
      <c r="F33" s="22">
        <v>0</v>
      </c>
      <c r="G33" s="22">
        <v>341200</v>
      </c>
      <c r="H33" s="22"/>
    </row>
    <row r="34" spans="1:8" ht="21">
      <c r="A34" s="10" t="s">
        <v>34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2"/>
    </row>
    <row r="35" spans="1:8" ht="21">
      <c r="A35" s="10" t="s">
        <v>35</v>
      </c>
      <c r="B35" s="22">
        <v>4</v>
      </c>
      <c r="C35" s="22">
        <v>140</v>
      </c>
      <c r="D35" s="22">
        <v>0</v>
      </c>
      <c r="E35" s="22">
        <v>2373</v>
      </c>
      <c r="F35" s="22">
        <v>0</v>
      </c>
      <c r="G35" s="22">
        <v>97317</v>
      </c>
      <c r="H35" s="22"/>
    </row>
    <row r="36" spans="1:8" ht="21">
      <c r="A36" s="10" t="s">
        <v>36</v>
      </c>
      <c r="B36" s="22">
        <v>36</v>
      </c>
      <c r="C36" s="22">
        <v>3878</v>
      </c>
      <c r="D36" s="22">
        <v>11600</v>
      </c>
      <c r="E36" s="22">
        <v>187130</v>
      </c>
      <c r="F36" s="22">
        <v>163840</v>
      </c>
      <c r="G36" s="22">
        <f>F36+E36+D36</f>
        <v>362570</v>
      </c>
      <c r="H36" s="22"/>
    </row>
    <row r="37" spans="1:8" ht="21">
      <c r="A37" s="4" t="s">
        <v>100</v>
      </c>
      <c r="B37" s="23">
        <f aca="true" t="shared" si="2" ref="B37:G37">B38</f>
        <v>1</v>
      </c>
      <c r="C37" s="23">
        <f t="shared" si="2"/>
        <v>50</v>
      </c>
      <c r="D37" s="23">
        <f t="shared" si="2"/>
        <v>0</v>
      </c>
      <c r="E37" s="23">
        <f t="shared" si="2"/>
        <v>8000</v>
      </c>
      <c r="F37" s="23">
        <f t="shared" si="2"/>
        <v>0</v>
      </c>
      <c r="G37" s="23">
        <f t="shared" si="2"/>
        <v>8000</v>
      </c>
      <c r="H37" s="23"/>
    </row>
    <row r="38" spans="1:8" ht="21">
      <c r="A38" s="10" t="s">
        <v>37</v>
      </c>
      <c r="B38" s="22">
        <v>1</v>
      </c>
      <c r="C38" s="22">
        <v>50</v>
      </c>
      <c r="D38" s="22">
        <v>0</v>
      </c>
      <c r="E38" s="22">
        <v>8000</v>
      </c>
      <c r="F38" s="22">
        <v>0</v>
      </c>
      <c r="G38" s="22">
        <v>8000</v>
      </c>
      <c r="H38" s="22"/>
    </row>
    <row r="39" spans="1:8" ht="21">
      <c r="A39" s="4" t="s">
        <v>38</v>
      </c>
      <c r="B39" s="23"/>
      <c r="C39" s="23"/>
      <c r="D39" s="23"/>
      <c r="E39" s="23"/>
      <c r="F39" s="23"/>
      <c r="G39" s="23"/>
      <c r="H39" s="23"/>
    </row>
    <row r="40" spans="1:8" ht="21">
      <c r="A40" s="10" t="s">
        <v>39</v>
      </c>
      <c r="B40" s="22"/>
      <c r="C40" s="22"/>
      <c r="D40" s="22"/>
      <c r="E40" s="22"/>
      <c r="F40" s="22"/>
      <c r="G40" s="22"/>
      <c r="H40" s="22"/>
    </row>
    <row r="41" spans="1:8" ht="21">
      <c r="A41" s="10" t="s">
        <v>40</v>
      </c>
      <c r="B41" s="22"/>
      <c r="C41" s="22"/>
      <c r="D41" s="22"/>
      <c r="E41" s="22"/>
      <c r="F41" s="22"/>
      <c r="G41" s="22"/>
      <c r="H41" s="22"/>
    </row>
    <row r="42" spans="1:8" ht="21">
      <c r="A42" s="4" t="s">
        <v>41</v>
      </c>
      <c r="B42" s="38"/>
      <c r="C42" s="38"/>
      <c r="D42" s="38"/>
      <c r="E42" s="38"/>
      <c r="F42" s="38"/>
      <c r="G42" s="38"/>
      <c r="H42" s="38"/>
    </row>
    <row r="43" spans="1:8" ht="21">
      <c r="A43" s="10" t="s">
        <v>75</v>
      </c>
      <c r="B43" s="22"/>
      <c r="C43" s="22"/>
      <c r="D43" s="22"/>
      <c r="E43" s="22"/>
      <c r="F43" s="22"/>
      <c r="G43" s="22"/>
      <c r="H43" s="22"/>
    </row>
    <row r="44" spans="1:8" ht="21">
      <c r="A44" s="10" t="s">
        <v>42</v>
      </c>
      <c r="B44" s="22"/>
      <c r="C44" s="22"/>
      <c r="D44" s="22"/>
      <c r="E44" s="22"/>
      <c r="F44" s="22"/>
      <c r="G44" s="22"/>
      <c r="H44" s="22"/>
    </row>
    <row r="45" spans="1:8" ht="21">
      <c r="A45" s="10" t="s">
        <v>76</v>
      </c>
      <c r="B45" s="22"/>
      <c r="C45" s="22"/>
      <c r="D45" s="22"/>
      <c r="E45" s="22"/>
      <c r="F45" s="22"/>
      <c r="G45" s="22"/>
      <c r="H45" s="22"/>
    </row>
    <row r="46" spans="1:8" ht="21">
      <c r="A46" s="10" t="s">
        <v>43</v>
      </c>
      <c r="B46" s="22"/>
      <c r="C46" s="22"/>
      <c r="D46" s="22"/>
      <c r="E46" s="22"/>
      <c r="F46" s="22"/>
      <c r="G46" s="22"/>
      <c r="H46" s="22"/>
    </row>
    <row r="47" spans="1:8" ht="21">
      <c r="A47" s="10" t="s">
        <v>44</v>
      </c>
      <c r="B47" s="22"/>
      <c r="C47" s="22"/>
      <c r="D47" s="22"/>
      <c r="E47" s="22"/>
      <c r="F47" s="22"/>
      <c r="G47" s="22"/>
      <c r="H47" s="22"/>
    </row>
    <row r="48" spans="1:8" ht="21">
      <c r="A48" s="10" t="s">
        <v>77</v>
      </c>
      <c r="B48" s="22"/>
      <c r="C48" s="22"/>
      <c r="D48" s="22"/>
      <c r="E48" s="22"/>
      <c r="F48" s="22"/>
      <c r="G48" s="22"/>
      <c r="H48" s="22"/>
    </row>
    <row r="49" spans="1:8" ht="21">
      <c r="A49" s="10" t="s">
        <v>78</v>
      </c>
      <c r="B49" s="22"/>
      <c r="C49" s="22"/>
      <c r="D49" s="22"/>
      <c r="E49" s="22"/>
      <c r="F49" s="22"/>
      <c r="G49" s="22"/>
      <c r="H49" s="22"/>
    </row>
    <row r="50" spans="1:8" ht="21">
      <c r="A50" s="10" t="s">
        <v>79</v>
      </c>
      <c r="B50" s="22"/>
      <c r="C50" s="22"/>
      <c r="D50" s="22"/>
      <c r="E50" s="22"/>
      <c r="F50" s="22"/>
      <c r="G50" s="22"/>
      <c r="H50" s="22"/>
    </row>
    <row r="51" spans="1:8" ht="21">
      <c r="A51" s="5" t="s">
        <v>45</v>
      </c>
      <c r="B51" s="21"/>
      <c r="C51" s="21"/>
      <c r="D51" s="21"/>
      <c r="E51" s="21"/>
      <c r="F51" s="21"/>
      <c r="G51" s="21"/>
      <c r="H51" s="21"/>
    </row>
    <row r="52" spans="1:8" ht="21">
      <c r="A52" s="10" t="s">
        <v>46</v>
      </c>
      <c r="B52" s="22"/>
      <c r="C52" s="22"/>
      <c r="D52" s="22"/>
      <c r="E52" s="22"/>
      <c r="F52" s="22"/>
      <c r="G52" s="22"/>
      <c r="H52" s="22"/>
    </row>
    <row r="53" spans="1:8" ht="21">
      <c r="A53" s="10" t="s">
        <v>47</v>
      </c>
      <c r="B53" s="22"/>
      <c r="C53" s="22"/>
      <c r="D53" s="22"/>
      <c r="E53" s="22"/>
      <c r="F53" s="22"/>
      <c r="G53" s="22"/>
      <c r="H53" s="22"/>
    </row>
    <row r="54" spans="1:8" ht="21">
      <c r="A54" s="10" t="s">
        <v>48</v>
      </c>
      <c r="B54" s="22"/>
      <c r="C54" s="22"/>
      <c r="D54" s="22"/>
      <c r="E54" s="22"/>
      <c r="F54" s="22"/>
      <c r="G54" s="22"/>
      <c r="H54" s="22"/>
    </row>
    <row r="55" spans="1:8" ht="21">
      <c r="A55" s="10" t="s">
        <v>80</v>
      </c>
      <c r="B55" s="22"/>
      <c r="C55" s="22"/>
      <c r="D55" s="22"/>
      <c r="E55" s="22"/>
      <c r="F55" s="22"/>
      <c r="G55" s="22"/>
      <c r="H55" s="22"/>
    </row>
    <row r="56" spans="1:8" ht="21">
      <c r="A56" s="4" t="s">
        <v>49</v>
      </c>
      <c r="B56" s="34">
        <f>B62+B67+B68+B69+B70</f>
        <v>131</v>
      </c>
      <c r="C56" s="34">
        <f>C62+C67+C68+C69+C70</f>
        <v>33289</v>
      </c>
      <c r="D56" s="34">
        <f>D69</f>
        <v>3</v>
      </c>
      <c r="E56" s="34">
        <f>E62+E67+E68+E69</f>
        <v>1257096</v>
      </c>
      <c r="F56" s="34">
        <f>F62+F69+F70</f>
        <v>481944</v>
      </c>
      <c r="G56" s="34">
        <f>G62+G67+G68+G69+G70</f>
        <v>1739043</v>
      </c>
      <c r="H56" s="38"/>
    </row>
    <row r="57" spans="1:8" ht="21">
      <c r="A57" s="10" t="s">
        <v>50</v>
      </c>
      <c r="B57" s="22"/>
      <c r="C57" s="22"/>
      <c r="D57" s="22"/>
      <c r="E57" s="22"/>
      <c r="F57" s="22"/>
      <c r="G57" s="22"/>
      <c r="H57" s="22"/>
    </row>
    <row r="58" spans="1:8" ht="21">
      <c r="A58" s="10" t="s">
        <v>51</v>
      </c>
      <c r="B58" s="22"/>
      <c r="C58" s="22"/>
      <c r="D58" s="22"/>
      <c r="E58" s="22"/>
      <c r="F58" s="22"/>
      <c r="G58" s="22"/>
      <c r="H58" s="22"/>
    </row>
    <row r="59" spans="1:8" ht="21">
      <c r="A59" s="10" t="s">
        <v>81</v>
      </c>
      <c r="B59" s="22"/>
      <c r="C59" s="22"/>
      <c r="D59" s="22"/>
      <c r="E59" s="22"/>
      <c r="F59" s="22"/>
      <c r="G59" s="22"/>
      <c r="H59" s="22"/>
    </row>
    <row r="60" spans="1:9" ht="21">
      <c r="A60" s="10" t="s">
        <v>82</v>
      </c>
      <c r="B60" s="22"/>
      <c r="C60" s="22"/>
      <c r="D60" s="22"/>
      <c r="E60" s="22"/>
      <c r="F60" s="22"/>
      <c r="G60" s="22"/>
      <c r="H60" s="22"/>
      <c r="I60" s="46"/>
    </row>
    <row r="61" spans="1:8" ht="21">
      <c r="A61" s="10" t="s">
        <v>52</v>
      </c>
      <c r="B61" s="22"/>
      <c r="C61" s="22"/>
      <c r="D61" s="22"/>
      <c r="E61" s="22"/>
      <c r="F61" s="22"/>
      <c r="G61" s="22"/>
      <c r="H61" s="22"/>
    </row>
    <row r="62" spans="1:8" ht="21">
      <c r="A62" s="10" t="s">
        <v>53</v>
      </c>
      <c r="B62" s="21">
        <v>56</v>
      </c>
      <c r="C62" s="24">
        <v>5077</v>
      </c>
      <c r="D62" s="21">
        <v>0</v>
      </c>
      <c r="E62" s="24">
        <v>521175</v>
      </c>
      <c r="F62" s="24">
        <v>89985</v>
      </c>
      <c r="G62" s="24">
        <v>611160</v>
      </c>
      <c r="H62" s="22"/>
    </row>
    <row r="63" spans="1:8" ht="21">
      <c r="A63" s="10" t="s">
        <v>54</v>
      </c>
      <c r="B63" s="22"/>
      <c r="C63" s="22"/>
      <c r="D63" s="22"/>
      <c r="E63" s="22"/>
      <c r="F63" s="22"/>
      <c r="G63" s="22"/>
      <c r="H63" s="22"/>
    </row>
    <row r="64" spans="1:8" ht="21">
      <c r="A64" s="10" t="s">
        <v>55</v>
      </c>
      <c r="B64" s="22"/>
      <c r="C64" s="22"/>
      <c r="D64" s="22"/>
      <c r="E64" s="22"/>
      <c r="F64" s="22"/>
      <c r="G64" s="22"/>
      <c r="H64" s="22"/>
    </row>
    <row r="65" spans="1:8" ht="21">
      <c r="A65" s="10" t="s">
        <v>56</v>
      </c>
      <c r="B65" s="22"/>
      <c r="C65" s="22"/>
      <c r="D65" s="22"/>
      <c r="E65" s="22"/>
      <c r="F65" s="22"/>
      <c r="G65" s="22"/>
      <c r="H65" s="22"/>
    </row>
    <row r="66" spans="1:8" ht="21">
      <c r="A66" s="10" t="s">
        <v>57</v>
      </c>
      <c r="B66" s="22"/>
      <c r="C66" s="22"/>
      <c r="D66" s="22"/>
      <c r="E66" s="22"/>
      <c r="F66" s="22"/>
      <c r="G66" s="22"/>
      <c r="H66" s="22"/>
    </row>
    <row r="67" spans="1:8" ht="21">
      <c r="A67" s="10" t="s">
        <v>101</v>
      </c>
      <c r="B67" s="22">
        <v>51</v>
      </c>
      <c r="C67" s="22">
        <v>24790</v>
      </c>
      <c r="D67" s="22">
        <v>0</v>
      </c>
      <c r="E67" s="22">
        <v>473645</v>
      </c>
      <c r="F67" s="22">
        <v>0</v>
      </c>
      <c r="G67" s="22">
        <v>473645</v>
      </c>
      <c r="H67" s="22"/>
    </row>
    <row r="68" spans="1:8" ht="21">
      <c r="A68" s="10" t="s">
        <v>58</v>
      </c>
      <c r="B68" s="22">
        <v>9</v>
      </c>
      <c r="C68" s="22">
        <v>1237</v>
      </c>
      <c r="D68" s="22">
        <v>0</v>
      </c>
      <c r="E68" s="22">
        <v>118764</v>
      </c>
      <c r="F68" s="22">
        <v>0</v>
      </c>
      <c r="G68" s="22">
        <v>118764</v>
      </c>
      <c r="H68" s="22"/>
    </row>
    <row r="69" spans="1:8" ht="21">
      <c r="A69" s="10" t="s">
        <v>59</v>
      </c>
      <c r="B69" s="22">
        <v>14</v>
      </c>
      <c r="C69" s="22">
        <v>2184</v>
      </c>
      <c r="D69" s="22">
        <v>3</v>
      </c>
      <c r="E69" s="22">
        <v>143512</v>
      </c>
      <c r="F69" s="22">
        <v>391459</v>
      </c>
      <c r="G69" s="22">
        <v>534974</v>
      </c>
      <c r="H69" s="22"/>
    </row>
    <row r="70" spans="1:8" ht="21">
      <c r="A70" s="10" t="s">
        <v>60</v>
      </c>
      <c r="B70" s="22">
        <v>1</v>
      </c>
      <c r="C70" s="22">
        <v>1</v>
      </c>
      <c r="D70" s="22">
        <v>0</v>
      </c>
      <c r="E70" s="22">
        <v>0</v>
      </c>
      <c r="F70" s="22">
        <v>500</v>
      </c>
      <c r="G70" s="22">
        <v>500</v>
      </c>
      <c r="H70" s="22"/>
    </row>
    <row r="71" spans="1:8" ht="21">
      <c r="A71" s="12" t="s">
        <v>61</v>
      </c>
      <c r="B71" s="46">
        <f>B7+B11+B13+B15+B18+B20+B21+B25+B27+B32+B34+B62+B8+B9+B10</f>
        <v>136</v>
      </c>
      <c r="C71" s="46">
        <f>C7+C11+C13+C15+C18+C20+C21+C25+C27+C32+C34+C62+C8+C9+C10</f>
        <v>16790</v>
      </c>
      <c r="D71" s="51">
        <v>0</v>
      </c>
      <c r="E71" s="46">
        <f>SUM(E67:E70,E7,E8,E9,E10,E11,E13,E15,E18,E20,E21,E25,E27,E32,E34,E62)</f>
        <v>2064165</v>
      </c>
      <c r="F71" s="46">
        <f>F7+F8+F9+F10+F11+F13+F18+F20+F21+F25+F27+F32+F34+F62</f>
        <v>740831</v>
      </c>
      <c r="G71" s="46">
        <f>G7+G8+G9+G10+G11+G13+G18+G20+G21+G25+G27+G32+G34+G62</f>
        <v>2069075</v>
      </c>
      <c r="H71" s="43"/>
    </row>
    <row r="72" spans="1:8" ht="21">
      <c r="A72" s="12" t="s">
        <v>62</v>
      </c>
      <c r="B72" s="46">
        <f>B76-B75-B74-B73-B71</f>
        <v>151</v>
      </c>
      <c r="C72" s="46">
        <f>C76-C75-C74-C73-C71</f>
        <v>39068</v>
      </c>
      <c r="D72" s="46">
        <f>D76-D73</f>
        <v>84800</v>
      </c>
      <c r="E72" s="46">
        <f>E76-E75-E74-E73-E71</f>
        <v>944930.4699999997</v>
      </c>
      <c r="F72" s="46">
        <f>F76-F75-F74-F73-F71</f>
        <v>376640</v>
      </c>
      <c r="G72" s="46">
        <f>G76-G75-G74-G73-G71</f>
        <v>890773.5299999989</v>
      </c>
      <c r="H72" s="43"/>
    </row>
    <row r="73" spans="1:8" ht="21">
      <c r="A73" s="12" t="s">
        <v>63</v>
      </c>
      <c r="B73" s="43">
        <v>14</v>
      </c>
      <c r="C73" s="43">
        <v>2184</v>
      </c>
      <c r="D73" s="43">
        <v>3</v>
      </c>
      <c r="E73" s="43">
        <v>143512</v>
      </c>
      <c r="F73" s="43">
        <v>391459</v>
      </c>
      <c r="G73" s="46">
        <v>534974</v>
      </c>
      <c r="H73" s="43"/>
    </row>
    <row r="74" spans="1:8" ht="21">
      <c r="A74" s="12" t="s">
        <v>64</v>
      </c>
      <c r="B74" s="43">
        <v>9</v>
      </c>
      <c r="C74" s="43">
        <v>1237</v>
      </c>
      <c r="D74" s="43">
        <v>0</v>
      </c>
      <c r="E74" s="43">
        <v>118764</v>
      </c>
      <c r="F74" s="43">
        <v>0</v>
      </c>
      <c r="G74" s="46">
        <f>G10+G14+G16+G18+G21+G23+G24+G28+G30+G35+G37+G65+G11+G12+G13</f>
        <v>2186787.94</v>
      </c>
      <c r="H74" s="43"/>
    </row>
    <row r="75" spans="1:8" ht="21">
      <c r="A75" s="12" t="s">
        <v>65</v>
      </c>
      <c r="B75" s="43">
        <v>1</v>
      </c>
      <c r="C75" s="43">
        <v>1</v>
      </c>
      <c r="D75" s="43">
        <v>0</v>
      </c>
      <c r="E75" s="43">
        <v>0</v>
      </c>
      <c r="F75" s="43">
        <v>500</v>
      </c>
      <c r="G75" s="46">
        <f>G11+G15+G17+G19+G22+G24+G25+G29+G31+G36+G38+G66+G12+G13+G14</f>
        <v>3456598.47</v>
      </c>
      <c r="H75" s="43"/>
    </row>
    <row r="76" spans="1:8" ht="21">
      <c r="A76" s="13" t="s">
        <v>66</v>
      </c>
      <c r="B76" s="44">
        <f>B6+B12+B17+B19+B23+B29+B31+B56</f>
        <v>311</v>
      </c>
      <c r="C76" s="44">
        <f>C6+C12+C17+C19+C23+C29+C31+C56</f>
        <v>59280</v>
      </c>
      <c r="D76" s="44">
        <f>D12+D29+D31+D56</f>
        <v>84803</v>
      </c>
      <c r="E76" s="44">
        <f>E6+E12+E17+E19+E24+E29+E31+E56</f>
        <v>3271371.4699999997</v>
      </c>
      <c r="F76" s="44">
        <f>F6+F17+F12+F19+F24+F29+F31+F37+F56</f>
        <v>1509430</v>
      </c>
      <c r="G76" s="44">
        <f>G6+G17+G12+G19+G24+G29+G31+G37+G56</f>
        <v>9138208.94</v>
      </c>
      <c r="H76" s="45"/>
    </row>
    <row r="78" spans="1:7" ht="21">
      <c r="A78" s="15" t="s">
        <v>83</v>
      </c>
      <c r="G78" s="39"/>
    </row>
    <row r="79" spans="1:7" ht="21">
      <c r="A79" s="16" t="s">
        <v>84</v>
      </c>
      <c r="F79" s="39"/>
      <c r="G79" s="39"/>
    </row>
    <row r="80" ht="21">
      <c r="A80" s="16" t="s">
        <v>85</v>
      </c>
    </row>
    <row r="81" ht="21">
      <c r="A81" s="16" t="s">
        <v>98</v>
      </c>
    </row>
    <row r="82" ht="21">
      <c r="A82" s="16" t="s">
        <v>99</v>
      </c>
    </row>
  </sheetData>
  <mergeCells count="11">
    <mergeCell ref="A1:H1"/>
    <mergeCell ref="D4:D5"/>
    <mergeCell ref="A2:A5"/>
    <mergeCell ref="D3:G3"/>
    <mergeCell ref="B2:H2"/>
    <mergeCell ref="B23:B24"/>
    <mergeCell ref="C23:C24"/>
    <mergeCell ref="D23:D24"/>
    <mergeCell ref="G4:G5"/>
    <mergeCell ref="F4:F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I82"/>
  <sheetViews>
    <sheetView tabSelected="1" workbookViewId="0" topLeftCell="A61">
      <selection activeCell="F78" sqref="F78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4.7109375" style="0" customWidth="1"/>
    <col min="4" max="4" width="16.7109375" style="0" customWidth="1"/>
    <col min="5" max="5" width="11.28125" style="0" customWidth="1"/>
    <col min="6" max="6" width="11.421875" style="0" customWidth="1"/>
    <col min="7" max="7" width="12.7109375" style="0" customWidth="1"/>
    <col min="8" max="8" width="12.57421875" style="0" customWidth="1"/>
  </cols>
  <sheetData>
    <row r="1" spans="1:8" ht="21">
      <c r="A1" s="54" t="s">
        <v>91</v>
      </c>
      <c r="B1" s="55"/>
      <c r="C1" s="55"/>
      <c r="D1" s="55"/>
      <c r="E1" s="55"/>
      <c r="F1" s="55"/>
      <c r="G1" s="55"/>
      <c r="H1" s="55"/>
    </row>
    <row r="2" spans="1:8" ht="21">
      <c r="A2" s="58" t="s">
        <v>0</v>
      </c>
      <c r="B2" s="59" t="s">
        <v>88</v>
      </c>
      <c r="C2" s="60"/>
      <c r="D2" s="60"/>
      <c r="E2" s="60"/>
      <c r="F2" s="60"/>
      <c r="G2" s="60"/>
      <c r="H2" s="61"/>
    </row>
    <row r="3" spans="1:8" ht="21">
      <c r="A3" s="56"/>
      <c r="B3" s="1" t="s">
        <v>1</v>
      </c>
      <c r="C3" s="1" t="s">
        <v>67</v>
      </c>
      <c r="D3" s="59" t="s">
        <v>73</v>
      </c>
      <c r="E3" s="60"/>
      <c r="F3" s="60"/>
      <c r="G3" s="61"/>
      <c r="H3" s="1" t="s">
        <v>2</v>
      </c>
    </row>
    <row r="4" spans="1:8" ht="21">
      <c r="A4" s="56"/>
      <c r="B4" s="2" t="s">
        <v>3</v>
      </c>
      <c r="C4" s="2" t="s">
        <v>68</v>
      </c>
      <c r="D4" s="56" t="s">
        <v>70</v>
      </c>
      <c r="E4" s="56" t="s">
        <v>71</v>
      </c>
      <c r="F4" s="56" t="s">
        <v>72</v>
      </c>
      <c r="G4" s="56" t="s">
        <v>74</v>
      </c>
      <c r="H4" s="2" t="s">
        <v>4</v>
      </c>
    </row>
    <row r="5" spans="1:8" ht="21">
      <c r="A5" s="57"/>
      <c r="B5" s="2" t="s">
        <v>5</v>
      </c>
      <c r="C5" s="14" t="s">
        <v>69</v>
      </c>
      <c r="D5" s="57"/>
      <c r="E5" s="57"/>
      <c r="F5" s="57"/>
      <c r="G5" s="57"/>
      <c r="H5" s="3"/>
    </row>
    <row r="6" spans="1:8" ht="21">
      <c r="A6" s="4" t="s">
        <v>6</v>
      </c>
      <c r="B6" s="34">
        <f aca="true" t="shared" si="0" ref="B6:G6">SUM(B7:B11)</f>
        <v>110</v>
      </c>
      <c r="C6" s="34">
        <f t="shared" si="0"/>
        <v>12329</v>
      </c>
      <c r="D6" s="34">
        <f t="shared" si="0"/>
        <v>87781</v>
      </c>
      <c r="E6" s="34">
        <f t="shared" si="0"/>
        <v>1905379</v>
      </c>
      <c r="F6" s="34">
        <f t="shared" si="0"/>
        <v>883409</v>
      </c>
      <c r="G6" s="34">
        <f t="shared" si="0"/>
        <v>2876569</v>
      </c>
      <c r="H6" s="4"/>
    </row>
    <row r="7" spans="1:8" ht="21">
      <c r="A7" s="5" t="s">
        <v>7</v>
      </c>
      <c r="B7" s="21">
        <v>16</v>
      </c>
      <c r="C7" s="24">
        <v>2133</v>
      </c>
      <c r="D7" s="21">
        <v>0</v>
      </c>
      <c r="E7" s="24">
        <v>257440</v>
      </c>
      <c r="F7" s="21">
        <v>0</v>
      </c>
      <c r="G7" s="24">
        <v>257440</v>
      </c>
      <c r="H7" s="5"/>
    </row>
    <row r="8" spans="1:8" ht="21">
      <c r="A8" s="5" t="s">
        <v>8</v>
      </c>
      <c r="B8" s="21">
        <v>39</v>
      </c>
      <c r="C8" s="24">
        <v>4733</v>
      </c>
      <c r="D8" s="24">
        <v>51001</v>
      </c>
      <c r="E8" s="24">
        <v>363329</v>
      </c>
      <c r="F8" s="21">
        <v>0</v>
      </c>
      <c r="G8" s="24">
        <v>414330</v>
      </c>
      <c r="H8" s="5"/>
    </row>
    <row r="9" spans="1:8" ht="21">
      <c r="A9" s="5" t="s">
        <v>9</v>
      </c>
      <c r="B9" s="21">
        <v>1</v>
      </c>
      <c r="C9" s="21">
        <v>67</v>
      </c>
      <c r="D9" s="21">
        <v>0</v>
      </c>
      <c r="E9" s="21">
        <v>0</v>
      </c>
      <c r="F9" s="21">
        <v>0</v>
      </c>
      <c r="G9" s="21">
        <v>0</v>
      </c>
      <c r="H9" s="5"/>
    </row>
    <row r="10" spans="1:8" ht="21">
      <c r="A10" s="5" t="s">
        <v>10</v>
      </c>
      <c r="B10" s="21">
        <v>21</v>
      </c>
      <c r="C10" s="24">
        <v>3122</v>
      </c>
      <c r="D10" s="21">
        <v>0</v>
      </c>
      <c r="E10" s="24">
        <v>1046550</v>
      </c>
      <c r="F10" s="24">
        <v>883409</v>
      </c>
      <c r="G10" s="24">
        <v>1929959</v>
      </c>
      <c r="H10" s="5"/>
    </row>
    <row r="11" spans="1:8" ht="21">
      <c r="A11" s="5" t="s">
        <v>11</v>
      </c>
      <c r="B11" s="21">
        <v>33</v>
      </c>
      <c r="C11" s="24">
        <v>2274</v>
      </c>
      <c r="D11" s="24">
        <v>36780</v>
      </c>
      <c r="E11" s="24">
        <v>238060</v>
      </c>
      <c r="F11" s="21">
        <v>0</v>
      </c>
      <c r="G11" s="24">
        <v>274840</v>
      </c>
      <c r="H11" s="5"/>
    </row>
    <row r="12" spans="1:8" ht="21">
      <c r="A12" s="4" t="s">
        <v>12</v>
      </c>
      <c r="B12" s="34">
        <f aca="true" t="shared" si="1" ref="B12:G12">SUM(B13,B14,B15,B16)</f>
        <v>164</v>
      </c>
      <c r="C12" s="34">
        <f t="shared" si="1"/>
        <v>15969</v>
      </c>
      <c r="D12" s="34">
        <f t="shared" si="1"/>
        <v>34095</v>
      </c>
      <c r="E12" s="34">
        <f t="shared" si="1"/>
        <v>1207803</v>
      </c>
      <c r="F12" s="34">
        <f t="shared" si="1"/>
        <v>252503</v>
      </c>
      <c r="G12" s="34">
        <f t="shared" si="1"/>
        <v>1494401</v>
      </c>
      <c r="H12" s="4"/>
    </row>
    <row r="13" spans="1:9" ht="21">
      <c r="A13" s="5" t="s">
        <v>13</v>
      </c>
      <c r="B13" s="21">
        <v>104</v>
      </c>
      <c r="C13" s="24">
        <v>12222</v>
      </c>
      <c r="D13" s="21">
        <v>0</v>
      </c>
      <c r="E13" s="24">
        <v>1003247</v>
      </c>
      <c r="F13" s="24">
        <v>131919</v>
      </c>
      <c r="G13" s="24">
        <v>1135166</v>
      </c>
      <c r="H13" s="5"/>
      <c r="I13" s="27"/>
    </row>
    <row r="14" spans="1:8" ht="21">
      <c r="A14" s="5" t="s">
        <v>14</v>
      </c>
      <c r="B14" s="21">
        <v>26</v>
      </c>
      <c r="C14" s="21">
        <v>3675</v>
      </c>
      <c r="D14" s="21">
        <v>34095</v>
      </c>
      <c r="E14" s="21">
        <v>204556</v>
      </c>
      <c r="F14" s="21">
        <v>120584</v>
      </c>
      <c r="G14" s="21">
        <v>359235</v>
      </c>
      <c r="H14" s="5"/>
    </row>
    <row r="15" spans="1:8" ht="21">
      <c r="A15" s="5" t="s">
        <v>15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5"/>
    </row>
    <row r="16" spans="1:8" ht="21">
      <c r="A16" s="5" t="s">
        <v>16</v>
      </c>
      <c r="B16" s="21">
        <v>34</v>
      </c>
      <c r="C16" s="21">
        <v>72</v>
      </c>
      <c r="D16" s="21">
        <v>0</v>
      </c>
      <c r="E16" s="21">
        <v>0</v>
      </c>
      <c r="F16" s="21">
        <v>0</v>
      </c>
      <c r="G16" s="21">
        <v>0</v>
      </c>
      <c r="H16" s="5"/>
    </row>
    <row r="17" spans="1:8" ht="21">
      <c r="A17" s="4" t="s">
        <v>17</v>
      </c>
      <c r="B17" s="34">
        <f aca="true" t="shared" si="2" ref="B17:G17">SUM(B18)</f>
        <v>110</v>
      </c>
      <c r="C17" s="34">
        <f t="shared" si="2"/>
        <v>9902</v>
      </c>
      <c r="D17" s="34">
        <f t="shared" si="2"/>
        <v>12815</v>
      </c>
      <c r="E17" s="34">
        <f t="shared" si="2"/>
        <v>2588373</v>
      </c>
      <c r="F17" s="34">
        <f t="shared" si="2"/>
        <v>353717</v>
      </c>
      <c r="G17" s="34">
        <f t="shared" si="2"/>
        <v>2954905</v>
      </c>
      <c r="H17" s="4"/>
    </row>
    <row r="18" spans="1:8" ht="21">
      <c r="A18" s="5" t="s">
        <v>18</v>
      </c>
      <c r="B18" s="21">
        <v>110</v>
      </c>
      <c r="C18" s="24">
        <v>9902</v>
      </c>
      <c r="D18" s="24">
        <v>12815</v>
      </c>
      <c r="E18" s="24">
        <v>2588373</v>
      </c>
      <c r="F18" s="24">
        <v>353717</v>
      </c>
      <c r="G18" s="24">
        <v>2954905</v>
      </c>
      <c r="H18" s="5"/>
    </row>
    <row r="19" spans="1:8" ht="21">
      <c r="A19" s="4" t="s">
        <v>19</v>
      </c>
      <c r="B19" s="34">
        <f aca="true" t="shared" si="3" ref="B19:G19">SUM(B20:B22)</f>
        <v>95</v>
      </c>
      <c r="C19" s="34">
        <f t="shared" si="3"/>
        <v>9007</v>
      </c>
      <c r="D19" s="34">
        <f t="shared" si="3"/>
        <v>15475</v>
      </c>
      <c r="E19" s="34">
        <f t="shared" si="3"/>
        <v>2108887</v>
      </c>
      <c r="F19" s="34">
        <f t="shared" si="3"/>
        <v>479437</v>
      </c>
      <c r="G19" s="34">
        <f t="shared" si="3"/>
        <v>2603799</v>
      </c>
      <c r="H19" s="4"/>
    </row>
    <row r="20" spans="1:8" ht="21">
      <c r="A20" s="5" t="s">
        <v>20</v>
      </c>
      <c r="B20" s="21">
        <v>36</v>
      </c>
      <c r="C20" s="24">
        <v>5086</v>
      </c>
      <c r="D20" s="24">
        <v>15475</v>
      </c>
      <c r="E20" s="24">
        <v>843072</v>
      </c>
      <c r="F20" s="24">
        <v>202637</v>
      </c>
      <c r="G20" s="24">
        <v>1061184</v>
      </c>
      <c r="H20" s="5"/>
    </row>
    <row r="21" spans="1:8" ht="21">
      <c r="A21" s="5" t="s">
        <v>21</v>
      </c>
      <c r="B21" s="21">
        <v>58</v>
      </c>
      <c r="C21" s="24">
        <v>3865</v>
      </c>
      <c r="D21" s="21">
        <v>0</v>
      </c>
      <c r="E21" s="24">
        <v>1258065</v>
      </c>
      <c r="F21" s="24">
        <v>276800</v>
      </c>
      <c r="G21" s="24">
        <v>1534865</v>
      </c>
      <c r="H21" s="5"/>
    </row>
    <row r="22" spans="1:8" ht="21">
      <c r="A22" s="5" t="s">
        <v>22</v>
      </c>
      <c r="B22" s="21">
        <v>1</v>
      </c>
      <c r="C22" s="21">
        <v>56</v>
      </c>
      <c r="D22" s="21">
        <v>0</v>
      </c>
      <c r="E22" s="21">
        <v>7750</v>
      </c>
      <c r="F22" s="21">
        <v>0</v>
      </c>
      <c r="G22" s="21">
        <v>7750</v>
      </c>
      <c r="H22" s="5"/>
    </row>
    <row r="23" spans="1:8" ht="21">
      <c r="A23" s="6" t="s">
        <v>23</v>
      </c>
      <c r="B23" s="65">
        <f>SUM(B25:B28)</f>
        <v>242</v>
      </c>
      <c r="C23" s="67">
        <f>SUM(C25:C28)</f>
        <v>32068</v>
      </c>
      <c r="D23" s="67">
        <f>SUM(D25:D28)</f>
        <v>66000</v>
      </c>
      <c r="E23" s="35"/>
      <c r="F23" s="35"/>
      <c r="G23" s="35"/>
      <c r="H23" s="7"/>
    </row>
    <row r="24" spans="1:8" ht="21">
      <c r="A24" s="8" t="s">
        <v>24</v>
      </c>
      <c r="B24" s="66"/>
      <c r="C24" s="66"/>
      <c r="D24" s="66"/>
      <c r="E24" s="37">
        <f>SUM(E25:E28)</f>
        <v>2746454</v>
      </c>
      <c r="F24" s="37">
        <f>SUM(F25:F28)</f>
        <v>834080</v>
      </c>
      <c r="G24" s="37">
        <f>SUM(G25:G28)</f>
        <v>3646534</v>
      </c>
      <c r="H24" s="9"/>
    </row>
    <row r="25" spans="1:8" ht="21">
      <c r="A25" s="10" t="s">
        <v>25</v>
      </c>
      <c r="B25" s="21">
        <v>146</v>
      </c>
      <c r="C25" s="24">
        <v>25922</v>
      </c>
      <c r="D25" s="24">
        <v>66000</v>
      </c>
      <c r="E25" s="24">
        <v>1227627</v>
      </c>
      <c r="F25" s="24">
        <v>570150</v>
      </c>
      <c r="G25" s="24">
        <v>1863777</v>
      </c>
      <c r="H25" s="10"/>
    </row>
    <row r="26" spans="1:8" ht="21">
      <c r="A26" s="10" t="s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10"/>
    </row>
    <row r="27" spans="1:8" ht="21">
      <c r="A27" s="10" t="s">
        <v>27</v>
      </c>
      <c r="B27" s="21">
        <v>25</v>
      </c>
      <c r="C27" s="24">
        <v>1249</v>
      </c>
      <c r="D27" s="21">
        <v>0</v>
      </c>
      <c r="E27" s="24">
        <v>9826</v>
      </c>
      <c r="F27" s="21">
        <v>0</v>
      </c>
      <c r="G27" s="24">
        <v>9826</v>
      </c>
      <c r="H27" s="10"/>
    </row>
    <row r="28" spans="1:8" ht="21">
      <c r="A28" s="10" t="s">
        <v>28</v>
      </c>
      <c r="B28" s="22">
        <v>71</v>
      </c>
      <c r="C28" s="22">
        <v>4897</v>
      </c>
      <c r="D28" s="22">
        <v>0</v>
      </c>
      <c r="E28" s="22">
        <v>1509001</v>
      </c>
      <c r="F28" s="22">
        <v>263930</v>
      </c>
      <c r="G28" s="22">
        <v>1772931</v>
      </c>
      <c r="H28" s="10"/>
    </row>
    <row r="29" spans="1:8" ht="21">
      <c r="A29" s="4" t="s">
        <v>29</v>
      </c>
      <c r="B29" s="23">
        <v>166</v>
      </c>
      <c r="C29" s="23">
        <v>24772</v>
      </c>
      <c r="D29" s="23">
        <v>150000</v>
      </c>
      <c r="E29" s="23">
        <v>1687302</v>
      </c>
      <c r="F29" s="23">
        <v>645300</v>
      </c>
      <c r="G29" s="23">
        <v>3127902</v>
      </c>
      <c r="H29" s="4"/>
    </row>
    <row r="30" spans="1:8" ht="21">
      <c r="A30" s="10" t="s">
        <v>30</v>
      </c>
      <c r="B30" s="22">
        <v>166</v>
      </c>
      <c r="C30" s="22">
        <v>24772</v>
      </c>
      <c r="D30" s="22">
        <v>150000</v>
      </c>
      <c r="E30" s="22">
        <v>1687302</v>
      </c>
      <c r="F30" s="22">
        <v>645300</v>
      </c>
      <c r="G30" s="22">
        <v>3127902</v>
      </c>
      <c r="H30" s="10"/>
    </row>
    <row r="31" spans="1:8" ht="21">
      <c r="A31" s="4" t="s">
        <v>31</v>
      </c>
      <c r="B31" s="34">
        <f aca="true" t="shared" si="4" ref="B31:G31">SUM(B32:B36)</f>
        <v>195</v>
      </c>
      <c r="C31" s="34">
        <f t="shared" si="4"/>
        <v>19895</v>
      </c>
      <c r="D31" s="34">
        <f t="shared" si="4"/>
        <v>367783</v>
      </c>
      <c r="E31" s="34">
        <f t="shared" si="4"/>
        <v>2573164</v>
      </c>
      <c r="F31" s="34">
        <f t="shared" si="4"/>
        <v>751396</v>
      </c>
      <c r="G31" s="34">
        <f t="shared" si="4"/>
        <v>3692343</v>
      </c>
      <c r="H31" s="4"/>
    </row>
    <row r="32" spans="1:8" ht="21">
      <c r="A32" s="10" t="s">
        <v>32</v>
      </c>
      <c r="B32" s="21">
        <v>52</v>
      </c>
      <c r="C32" s="24">
        <v>6876</v>
      </c>
      <c r="D32" s="24">
        <v>56000</v>
      </c>
      <c r="E32" s="24">
        <v>732999</v>
      </c>
      <c r="F32" s="24">
        <v>433022</v>
      </c>
      <c r="G32" s="24">
        <v>1222021</v>
      </c>
      <c r="H32" s="10"/>
    </row>
    <row r="33" spans="1:8" ht="21">
      <c r="A33" s="10" t="s">
        <v>33</v>
      </c>
      <c r="B33" s="22">
        <v>23</v>
      </c>
      <c r="C33" s="22">
        <v>0</v>
      </c>
      <c r="D33" s="22">
        <v>0</v>
      </c>
      <c r="E33" s="22">
        <v>1364800</v>
      </c>
      <c r="F33" s="22">
        <v>0</v>
      </c>
      <c r="G33" s="22">
        <v>1364800</v>
      </c>
      <c r="H33" s="10"/>
    </row>
    <row r="34" spans="1:8" ht="21">
      <c r="A34" s="10" t="s">
        <v>34</v>
      </c>
      <c r="B34" s="21">
        <v>20</v>
      </c>
      <c r="C34" s="24">
        <v>2341</v>
      </c>
      <c r="D34" s="21">
        <v>0</v>
      </c>
      <c r="E34" s="24">
        <v>244449</v>
      </c>
      <c r="F34" s="21">
        <v>0</v>
      </c>
      <c r="G34" s="24">
        <v>244449</v>
      </c>
      <c r="H34" s="10"/>
    </row>
    <row r="35" spans="1:8" ht="21">
      <c r="A35" s="10" t="s">
        <v>35</v>
      </c>
      <c r="B35" s="22">
        <v>42</v>
      </c>
      <c r="C35" s="22">
        <v>4047</v>
      </c>
      <c r="D35" s="22">
        <v>279783</v>
      </c>
      <c r="E35" s="22">
        <v>43786</v>
      </c>
      <c r="F35" s="22">
        <v>55840</v>
      </c>
      <c r="G35" s="22">
        <v>379409</v>
      </c>
      <c r="H35" s="10"/>
    </row>
    <row r="36" spans="1:8" ht="21">
      <c r="A36" s="10" t="s">
        <v>36</v>
      </c>
      <c r="B36" s="22">
        <v>58</v>
      </c>
      <c r="C36" s="22">
        <v>6631</v>
      </c>
      <c r="D36" s="22">
        <v>32000</v>
      </c>
      <c r="E36" s="22">
        <v>187130</v>
      </c>
      <c r="F36" s="22">
        <v>262534</v>
      </c>
      <c r="G36" s="22">
        <v>481664</v>
      </c>
      <c r="H36" s="10"/>
    </row>
    <row r="37" spans="1:8" ht="21">
      <c r="A37" s="4" t="s">
        <v>100</v>
      </c>
      <c r="B37" s="23">
        <v>16</v>
      </c>
      <c r="C37" s="23">
        <v>569</v>
      </c>
      <c r="D37" s="23">
        <v>0</v>
      </c>
      <c r="E37" s="23">
        <v>19000</v>
      </c>
      <c r="F37" s="23">
        <v>0</v>
      </c>
      <c r="G37" s="23">
        <v>19000</v>
      </c>
      <c r="H37" s="4"/>
    </row>
    <row r="38" spans="1:8" ht="21">
      <c r="A38" s="10" t="s">
        <v>37</v>
      </c>
      <c r="B38" s="22">
        <v>16</v>
      </c>
      <c r="C38" s="22">
        <v>569</v>
      </c>
      <c r="D38" s="22">
        <v>0</v>
      </c>
      <c r="E38" s="22">
        <v>19000</v>
      </c>
      <c r="F38" s="22">
        <v>0</v>
      </c>
      <c r="G38" s="22">
        <v>19000</v>
      </c>
      <c r="H38" s="22"/>
    </row>
    <row r="39" spans="1:8" ht="21">
      <c r="A39" s="4" t="s">
        <v>38</v>
      </c>
      <c r="B39" s="23">
        <f>B40+B41</f>
        <v>23</v>
      </c>
      <c r="C39" s="23">
        <v>3150</v>
      </c>
      <c r="D39" s="23">
        <v>7000</v>
      </c>
      <c r="E39" s="23">
        <v>385830</v>
      </c>
      <c r="F39" s="23">
        <v>0</v>
      </c>
      <c r="G39" s="23">
        <v>392830</v>
      </c>
      <c r="H39" s="23"/>
    </row>
    <row r="40" spans="1:8" ht="21">
      <c r="A40" s="10" t="s">
        <v>39</v>
      </c>
      <c r="B40" s="22">
        <v>15</v>
      </c>
      <c r="C40" s="22">
        <v>3150</v>
      </c>
      <c r="D40" s="22">
        <v>7000</v>
      </c>
      <c r="E40" s="22">
        <v>385830</v>
      </c>
      <c r="F40" s="22">
        <v>0</v>
      </c>
      <c r="G40" s="22">
        <v>392830</v>
      </c>
      <c r="H40" s="22"/>
    </row>
    <row r="41" spans="1:8" ht="21">
      <c r="A41" s="10" t="s">
        <v>40</v>
      </c>
      <c r="B41" s="22">
        <v>8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10"/>
    </row>
    <row r="42" spans="1:8" ht="21">
      <c r="A42" s="4" t="s">
        <v>41</v>
      </c>
      <c r="B42" s="38"/>
      <c r="C42" s="38"/>
      <c r="D42" s="38"/>
      <c r="E42" s="38"/>
      <c r="F42" s="38"/>
      <c r="G42" s="38"/>
      <c r="H42" s="11"/>
    </row>
    <row r="43" spans="1:8" ht="21">
      <c r="A43" s="10" t="s">
        <v>75</v>
      </c>
      <c r="B43" s="22"/>
      <c r="C43" s="22"/>
      <c r="D43" s="22"/>
      <c r="E43" s="22"/>
      <c r="F43" s="22"/>
      <c r="G43" s="22"/>
      <c r="H43" s="10"/>
    </row>
    <row r="44" spans="1:8" ht="21">
      <c r="A44" s="10" t="s">
        <v>42</v>
      </c>
      <c r="B44" s="22"/>
      <c r="C44" s="22"/>
      <c r="D44" s="22"/>
      <c r="E44" s="22"/>
      <c r="F44" s="22"/>
      <c r="G44" s="22"/>
      <c r="H44" s="10"/>
    </row>
    <row r="45" spans="1:8" ht="21">
      <c r="A45" s="10" t="s">
        <v>76</v>
      </c>
      <c r="B45" s="22"/>
      <c r="C45" s="22"/>
      <c r="D45" s="22"/>
      <c r="E45" s="22"/>
      <c r="F45" s="22"/>
      <c r="G45" s="22"/>
      <c r="H45" s="10"/>
    </row>
    <row r="46" spans="1:8" ht="21">
      <c r="A46" s="10" t="s">
        <v>43</v>
      </c>
      <c r="B46" s="22"/>
      <c r="C46" s="22"/>
      <c r="D46" s="22"/>
      <c r="E46" s="22"/>
      <c r="F46" s="22"/>
      <c r="G46" s="22"/>
      <c r="H46" s="10"/>
    </row>
    <row r="47" spans="1:8" ht="21">
      <c r="A47" s="10" t="s">
        <v>44</v>
      </c>
      <c r="B47" s="22"/>
      <c r="C47" s="22"/>
      <c r="D47" s="22"/>
      <c r="E47" s="22"/>
      <c r="F47" s="22"/>
      <c r="G47" s="22"/>
      <c r="H47" s="10"/>
    </row>
    <row r="48" spans="1:8" ht="21">
      <c r="A48" s="10" t="s">
        <v>77</v>
      </c>
      <c r="B48" s="22"/>
      <c r="C48" s="22"/>
      <c r="D48" s="22"/>
      <c r="E48" s="22"/>
      <c r="F48" s="22"/>
      <c r="G48" s="22"/>
      <c r="H48" s="10"/>
    </row>
    <row r="49" spans="1:8" ht="21">
      <c r="A49" s="10" t="s">
        <v>78</v>
      </c>
      <c r="B49" s="22"/>
      <c r="C49" s="22"/>
      <c r="D49" s="22"/>
      <c r="E49" s="22"/>
      <c r="F49" s="22"/>
      <c r="G49" s="22"/>
      <c r="H49" s="10"/>
    </row>
    <row r="50" spans="1:8" ht="21">
      <c r="A50" s="10" t="s">
        <v>79</v>
      </c>
      <c r="B50" s="22"/>
      <c r="C50" s="22"/>
      <c r="D50" s="22"/>
      <c r="E50" s="22"/>
      <c r="F50" s="22"/>
      <c r="G50" s="22"/>
      <c r="H50" s="10"/>
    </row>
    <row r="51" spans="1:8" ht="21">
      <c r="A51" s="5" t="s">
        <v>45</v>
      </c>
      <c r="B51" s="21"/>
      <c r="C51" s="21"/>
      <c r="D51" s="21"/>
      <c r="E51" s="21"/>
      <c r="F51" s="21"/>
      <c r="G51" s="21"/>
      <c r="H51" s="5"/>
    </row>
    <row r="52" spans="1:8" ht="21">
      <c r="A52" s="10" t="s">
        <v>46</v>
      </c>
      <c r="B52" s="22"/>
      <c r="C52" s="22"/>
      <c r="D52" s="22"/>
      <c r="E52" s="22"/>
      <c r="F52" s="22"/>
      <c r="G52" s="22"/>
      <c r="H52" s="10"/>
    </row>
    <row r="53" spans="1:8" ht="21">
      <c r="A53" s="10" t="s">
        <v>47</v>
      </c>
      <c r="B53" s="22"/>
      <c r="C53" s="22"/>
      <c r="D53" s="22"/>
      <c r="E53" s="22"/>
      <c r="F53" s="22"/>
      <c r="G53" s="22"/>
      <c r="H53" s="10"/>
    </row>
    <row r="54" spans="1:8" ht="21">
      <c r="A54" s="10" t="s">
        <v>48</v>
      </c>
      <c r="B54" s="22"/>
      <c r="C54" s="22"/>
      <c r="D54" s="22"/>
      <c r="E54" s="22"/>
      <c r="F54" s="22"/>
      <c r="G54" s="22"/>
      <c r="H54" s="10"/>
    </row>
    <row r="55" spans="1:8" ht="21">
      <c r="A55" s="10" t="s">
        <v>80</v>
      </c>
      <c r="B55" s="22"/>
      <c r="C55" s="22"/>
      <c r="D55" s="22"/>
      <c r="E55" s="22"/>
      <c r="F55" s="22"/>
      <c r="G55" s="22"/>
      <c r="H55" s="10"/>
    </row>
    <row r="56" spans="1:8" ht="21">
      <c r="A56" s="4" t="s">
        <v>49</v>
      </c>
      <c r="B56" s="34">
        <f aca="true" t="shared" si="5" ref="B56:G56">SUM(B62,B67,B68,B69,B70)</f>
        <v>823</v>
      </c>
      <c r="C56" s="34">
        <f t="shared" si="5"/>
        <v>154894</v>
      </c>
      <c r="D56" s="34">
        <f t="shared" si="5"/>
        <v>593925</v>
      </c>
      <c r="E56" s="34">
        <f t="shared" si="5"/>
        <v>11355812</v>
      </c>
      <c r="F56" s="34">
        <f t="shared" si="5"/>
        <v>2265805</v>
      </c>
      <c r="G56" s="34">
        <f t="shared" si="5"/>
        <v>14215541</v>
      </c>
      <c r="H56" s="11"/>
    </row>
    <row r="57" spans="1:8" ht="21">
      <c r="A57" s="10" t="s">
        <v>50</v>
      </c>
      <c r="B57" s="22"/>
      <c r="C57" s="22"/>
      <c r="D57" s="22"/>
      <c r="E57" s="22"/>
      <c r="F57" s="22"/>
      <c r="G57" s="22"/>
      <c r="H57" s="10"/>
    </row>
    <row r="58" spans="1:8" ht="21">
      <c r="A58" s="10" t="s">
        <v>51</v>
      </c>
      <c r="B58" s="22"/>
      <c r="C58" s="22"/>
      <c r="D58" s="22"/>
      <c r="E58" s="22"/>
      <c r="F58" s="22"/>
      <c r="G58" s="22"/>
      <c r="H58" s="10"/>
    </row>
    <row r="59" spans="1:8" ht="21">
      <c r="A59" s="10" t="s">
        <v>81</v>
      </c>
      <c r="B59" s="22"/>
      <c r="C59" s="22"/>
      <c r="D59" s="22"/>
      <c r="E59" s="22"/>
      <c r="F59" s="22"/>
      <c r="G59" s="22"/>
      <c r="H59" s="10"/>
    </row>
    <row r="60" spans="1:8" ht="21">
      <c r="A60" s="10" t="s">
        <v>82</v>
      </c>
      <c r="B60" s="22"/>
      <c r="C60" s="22"/>
      <c r="D60" s="22"/>
      <c r="E60" s="22"/>
      <c r="F60" s="22"/>
      <c r="G60" s="22"/>
      <c r="H60" s="10"/>
    </row>
    <row r="61" spans="1:8" ht="21">
      <c r="A61" s="10" t="s">
        <v>52</v>
      </c>
      <c r="B61" s="22"/>
      <c r="C61" s="22"/>
      <c r="D61" s="22"/>
      <c r="E61" s="22"/>
      <c r="F61" s="22"/>
      <c r="G61" s="22"/>
      <c r="H61" s="10"/>
    </row>
    <row r="62" spans="1:8" ht="21">
      <c r="A62" s="10" t="s">
        <v>53</v>
      </c>
      <c r="B62" s="21">
        <v>338</v>
      </c>
      <c r="C62" s="24">
        <v>30365</v>
      </c>
      <c r="D62" s="24">
        <v>22438</v>
      </c>
      <c r="E62" s="24">
        <v>5403656</v>
      </c>
      <c r="F62" s="24">
        <v>1409374</v>
      </c>
      <c r="G62" s="24">
        <f>D62+E62+F62</f>
        <v>6835468</v>
      </c>
      <c r="H62" s="10"/>
    </row>
    <row r="63" spans="1:8" ht="21">
      <c r="A63" s="10" t="s">
        <v>54</v>
      </c>
      <c r="B63" s="22"/>
      <c r="C63" s="22"/>
      <c r="D63" s="22"/>
      <c r="E63" s="22"/>
      <c r="F63" s="22"/>
      <c r="G63" s="22"/>
      <c r="H63" s="10"/>
    </row>
    <row r="64" spans="1:8" ht="21">
      <c r="A64" s="10" t="s">
        <v>55</v>
      </c>
      <c r="B64" s="22"/>
      <c r="C64" s="22"/>
      <c r="D64" s="22"/>
      <c r="E64" s="22"/>
      <c r="F64" s="22"/>
      <c r="G64" s="22"/>
      <c r="H64" s="10"/>
    </row>
    <row r="65" spans="1:8" ht="21">
      <c r="A65" s="10" t="s">
        <v>56</v>
      </c>
      <c r="B65" s="22"/>
      <c r="C65" s="22"/>
      <c r="D65" s="22"/>
      <c r="E65" s="22"/>
      <c r="F65" s="22"/>
      <c r="G65" s="22"/>
      <c r="H65" s="10"/>
    </row>
    <row r="66" spans="1:8" ht="21">
      <c r="A66" s="10" t="s">
        <v>57</v>
      </c>
      <c r="B66" s="22"/>
      <c r="C66" s="22"/>
      <c r="D66" s="22"/>
      <c r="E66" s="22"/>
      <c r="F66" s="22"/>
      <c r="G66" s="22"/>
      <c r="H66" s="10"/>
    </row>
    <row r="67" spans="1:8" ht="21">
      <c r="A67" s="10" t="s">
        <v>101</v>
      </c>
      <c r="B67" s="22">
        <v>259</v>
      </c>
      <c r="C67" s="22">
        <v>88928</v>
      </c>
      <c r="D67" s="22">
        <v>0</v>
      </c>
      <c r="E67" s="22">
        <v>2195183</v>
      </c>
      <c r="F67" s="22">
        <v>0</v>
      </c>
      <c r="G67" s="22">
        <v>2195183</v>
      </c>
      <c r="H67" s="10"/>
    </row>
    <row r="68" spans="1:8" ht="21">
      <c r="A68" s="10" t="s">
        <v>58</v>
      </c>
      <c r="B68" s="22">
        <v>100</v>
      </c>
      <c r="C68" s="22">
        <v>14460</v>
      </c>
      <c r="D68" s="22">
        <v>441480</v>
      </c>
      <c r="E68" s="22">
        <v>1791642</v>
      </c>
      <c r="F68" s="22">
        <v>73400</v>
      </c>
      <c r="G68" s="22">
        <v>2306522</v>
      </c>
      <c r="H68" s="10"/>
    </row>
    <row r="69" spans="1:8" ht="21">
      <c r="A69" s="10" t="s">
        <v>59</v>
      </c>
      <c r="B69" s="22">
        <v>65</v>
      </c>
      <c r="C69" s="22">
        <v>10601</v>
      </c>
      <c r="D69" s="22">
        <v>130007</v>
      </c>
      <c r="E69" s="22">
        <v>1416164</v>
      </c>
      <c r="F69" s="22">
        <v>440566</v>
      </c>
      <c r="G69" s="22">
        <f>D69+E69+F69</f>
        <v>1986737</v>
      </c>
      <c r="H69" s="10"/>
    </row>
    <row r="70" spans="1:8" ht="21">
      <c r="A70" s="10" t="s">
        <v>60</v>
      </c>
      <c r="B70" s="22">
        <v>61</v>
      </c>
      <c r="C70" s="22">
        <v>10540</v>
      </c>
      <c r="D70" s="22">
        <v>0</v>
      </c>
      <c r="E70" s="22">
        <v>549167</v>
      </c>
      <c r="F70" s="22">
        <v>342465</v>
      </c>
      <c r="G70" s="22">
        <v>891631</v>
      </c>
      <c r="H70" s="10"/>
    </row>
    <row r="71" spans="1:8" ht="21">
      <c r="A71" s="12" t="s">
        <v>61</v>
      </c>
      <c r="B71" s="49">
        <v>999</v>
      </c>
      <c r="C71" s="49">
        <f>SUM(C7,C8,C9,C10,C11,C13,C15,C18,C20,C21,C25,C27,C32,C34,C62)</f>
        <v>110157</v>
      </c>
      <c r="D71" s="49">
        <f>SUM(D7,D8,D9,D10,D11,D13,D15,D18,D20,D21,D25,D27,D32,D34,D62)</f>
        <v>260509</v>
      </c>
      <c r="E71" s="49">
        <f>SUM(E7,E8,E9,E10,E11,E13,E15,E18,E20,E21,E25,E27,E32,E34,E62)</f>
        <v>15216693</v>
      </c>
      <c r="F71" s="49">
        <f>SUM(F7,F8,F9,F10,F11,F13,F15,F18,F20,F21,F25,F27,F32,F34,F62)</f>
        <v>4261028</v>
      </c>
      <c r="G71" s="49">
        <f>SUM(G7,G8,G9,G10,G11,G13,G15,G18,G20,G21,G25,G27,G32,G34,G62)</f>
        <v>19738230</v>
      </c>
      <c r="H71" s="12"/>
    </row>
    <row r="72" spans="1:8" ht="21">
      <c r="A72" s="12" t="s">
        <v>62</v>
      </c>
      <c r="B72" s="49">
        <v>613</v>
      </c>
      <c r="C72" s="49">
        <f>C76-C75-C74-C73-C71</f>
        <v>136736</v>
      </c>
      <c r="D72" s="49">
        <f>D76-D75-D74-D73-D71</f>
        <v>502878</v>
      </c>
      <c r="E72" s="49">
        <f>E76-E75-E74-E73-E71</f>
        <v>4857884</v>
      </c>
      <c r="F72" s="49">
        <f>F76-F75-F74-F73-F71</f>
        <v>514108</v>
      </c>
      <c r="G72" s="49">
        <f>G76-G75-G74-G73-G71</f>
        <v>6454170</v>
      </c>
      <c r="H72" s="12"/>
    </row>
    <row r="73" spans="1:8" ht="21">
      <c r="A73" s="12" t="s">
        <v>63</v>
      </c>
      <c r="B73" s="43">
        <v>170</v>
      </c>
      <c r="C73" s="43">
        <v>10601</v>
      </c>
      <c r="D73" s="43">
        <v>130007</v>
      </c>
      <c r="E73" s="43">
        <v>1416164</v>
      </c>
      <c r="F73" s="43">
        <v>440566</v>
      </c>
      <c r="G73" s="43">
        <f>D73+E73+F73</f>
        <v>1986737</v>
      </c>
      <c r="H73" s="12"/>
    </row>
    <row r="74" spans="1:8" ht="21">
      <c r="A74" s="12" t="s">
        <v>64</v>
      </c>
      <c r="B74" s="43">
        <v>100</v>
      </c>
      <c r="C74" s="43">
        <v>14460</v>
      </c>
      <c r="D74" s="43">
        <v>441480</v>
      </c>
      <c r="E74" s="43">
        <v>1791642</v>
      </c>
      <c r="F74" s="43">
        <v>73400</v>
      </c>
      <c r="G74" s="43">
        <v>2306522</v>
      </c>
      <c r="H74" s="12"/>
    </row>
    <row r="75" spans="1:8" ht="21">
      <c r="A75" s="12" t="s">
        <v>65</v>
      </c>
      <c r="B75" s="43">
        <v>62</v>
      </c>
      <c r="C75" s="49">
        <v>10601</v>
      </c>
      <c r="D75" s="49">
        <v>0</v>
      </c>
      <c r="E75" s="43">
        <v>549167</v>
      </c>
      <c r="F75" s="43">
        <v>342465</v>
      </c>
      <c r="G75" s="43">
        <v>891631</v>
      </c>
      <c r="H75" s="12"/>
    </row>
    <row r="76" spans="1:8" ht="21">
      <c r="A76" s="13" t="s">
        <v>66</v>
      </c>
      <c r="B76" s="28">
        <f aca="true" t="shared" si="6" ref="B76:G76">SUM(B6,B12,B17,B19,B23,B29,B31,B37,B39,B56)</f>
        <v>1944</v>
      </c>
      <c r="C76" s="28">
        <f t="shared" si="6"/>
        <v>282555</v>
      </c>
      <c r="D76" s="28">
        <f t="shared" si="6"/>
        <v>1334874</v>
      </c>
      <c r="E76" s="28">
        <f t="shared" si="6"/>
        <v>23831550</v>
      </c>
      <c r="F76" s="28">
        <f t="shared" si="6"/>
        <v>5631567</v>
      </c>
      <c r="G76" s="28">
        <f t="shared" si="6"/>
        <v>31377290</v>
      </c>
      <c r="H76" s="13"/>
    </row>
    <row r="77" spans="2:7" ht="12.75">
      <c r="B77" s="25"/>
      <c r="C77" s="25"/>
      <c r="D77" s="25"/>
      <c r="E77" s="25"/>
      <c r="F77" s="25"/>
      <c r="G77" s="25"/>
    </row>
    <row r="78" ht="21">
      <c r="A78" s="15" t="s">
        <v>83</v>
      </c>
    </row>
    <row r="79" spans="1:4" ht="21">
      <c r="A79" s="16" t="s">
        <v>84</v>
      </c>
      <c r="D79" s="27"/>
    </row>
    <row r="80" ht="21">
      <c r="A80" s="16" t="s">
        <v>85</v>
      </c>
    </row>
    <row r="81" ht="21">
      <c r="A81" s="16" t="s">
        <v>98</v>
      </c>
    </row>
    <row r="82" ht="21">
      <c r="A82" s="16" t="s">
        <v>99</v>
      </c>
    </row>
  </sheetData>
  <mergeCells count="11">
    <mergeCell ref="B23:B24"/>
    <mergeCell ref="C23:C24"/>
    <mergeCell ref="D23:D24"/>
    <mergeCell ref="G4:G5"/>
    <mergeCell ref="F4:F5"/>
    <mergeCell ref="E4:E5"/>
    <mergeCell ref="A1:H1"/>
    <mergeCell ref="D4:D5"/>
    <mergeCell ref="A2:A5"/>
    <mergeCell ref="D3:G3"/>
    <mergeCell ref="B2:H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hwh</dc:creator>
  <cp:keywords/>
  <dc:description/>
  <cp:lastModifiedBy>act</cp:lastModifiedBy>
  <cp:lastPrinted>2008-09-03T05:14:36Z</cp:lastPrinted>
  <dcterms:created xsi:type="dcterms:W3CDTF">2007-10-21T08:12:14Z</dcterms:created>
  <dcterms:modified xsi:type="dcterms:W3CDTF">2008-09-03T05:23:50Z</dcterms:modified>
  <cp:category/>
  <cp:version/>
  <cp:contentType/>
  <cp:contentStatus/>
</cp:coreProperties>
</file>