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5565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iLLuSioN</author>
  </authors>
  <commentList>
    <comment ref="J6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29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30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31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32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33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34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42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44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45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48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49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51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52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53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54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55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56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57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58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J59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<sst xmlns="http://schemas.openxmlformats.org/spreadsheetml/2006/main" count="199" uniqueCount="77">
  <si>
    <t>คณะ/หน่วยงาน</t>
  </si>
  <si>
    <t>จำนวน   นศ.ทั้งหมด</t>
  </si>
  <si>
    <t>จำนวน   นศ.ที่เข้าร่วมโครงการ</t>
  </si>
  <si>
    <t>ค่าใช้จ่ายด้านกิจกรรมนักศึกษา</t>
  </si>
  <si>
    <t>ร้อยละ  นศ.ที่เข้าร่วมกิจกรรม</t>
  </si>
  <si>
    <t>ผลการประเมิน</t>
  </si>
  <si>
    <t xml:space="preserve">     งบประมาณ          เงินรายได้      (คณะ/มหาลัย)</t>
  </si>
  <si>
    <t>งบประมาณแผ่นดิน</t>
  </si>
  <si>
    <t>งบประมาณ   จากภายนอก</t>
  </si>
  <si>
    <t>รวมค่าใช้จ่ายทั้งหมด</t>
  </si>
  <si>
    <t>อัตราส่วนค่าใช้จ่ายทั้งหมดต่อ นศ.ทั้งหมด</t>
  </si>
  <si>
    <t>กลุ่มสาขาวิทยาศาสตร์สุขภาพ</t>
  </si>
  <si>
    <t xml:space="preserve"> 1:</t>
  </si>
  <si>
    <t>คณะทันตแพทยศาสตร์</t>
  </si>
  <si>
    <t>-</t>
  </si>
  <si>
    <t>คณะพยาบาลศาสตร์</t>
  </si>
  <si>
    <t xml:space="preserve">คณะแพทยศาสตร์                                      </t>
  </si>
  <si>
    <t>คณะเภสัชศาสตร์</t>
  </si>
  <si>
    <t>โครงการจัดตั้งแพทย์แผนไทย</t>
  </si>
  <si>
    <t>กลุ่มสาขาวิทยาศาสตร์กายภาพ</t>
  </si>
  <si>
    <t>คณะวิทยาศาสตร์</t>
  </si>
  <si>
    <t>คณะวิทยาศาสตร์และเทคโนโลยี</t>
  </si>
  <si>
    <t xml:space="preserve"> -</t>
  </si>
  <si>
    <t xml:space="preserve"> </t>
  </si>
  <si>
    <t>คณะเทคโนโลยีและสิ่งแวดล้อม</t>
  </si>
  <si>
    <t>กลุ่มสาขาวิศวกรรมศาสตร์</t>
  </si>
  <si>
    <t>คณะวิศวกรรมศาสตร์</t>
  </si>
  <si>
    <t>กลุ่มสาขาเกษตรศาสตร์</t>
  </si>
  <si>
    <t>คณะอุตสาหกรรมเกษตร</t>
  </si>
  <si>
    <t>คณะทรัพยากรธรรมชาติ</t>
  </si>
  <si>
    <t>กลุ่มสาขาบริหารธุรกิจ/พาณิชยฯ บัญชี</t>
  </si>
  <si>
    <t>การจัดการ การท่องเที่ยว เศรษฐฯ</t>
  </si>
  <si>
    <t>คณะวิทยาการจัดการ</t>
  </si>
  <si>
    <t>คณะเศรษฐศาสตร์</t>
  </si>
  <si>
    <t>กลุ่มสาขาครุศาสตร์/ศึกษาศาสตร์</t>
  </si>
  <si>
    <t>คณะศึกษาศาสตร์</t>
  </si>
  <si>
    <t>กลุ่มสาขาสังคมศาสตร์และมนุษยฯ</t>
  </si>
  <si>
    <t>คณะนิติศาสตร์</t>
  </si>
  <si>
    <t>คณะมนุษยศาสตร์และสังคมศาสตร์</t>
  </si>
  <si>
    <t>คณะศิลปศาสตร์</t>
  </si>
  <si>
    <t>วิทยาลัยอิสลามศึกษา</t>
  </si>
  <si>
    <t xml:space="preserve">     งบประมาณ          เงินรายได้       (คณะ/มหาลัย)</t>
  </si>
  <si>
    <t>กลุ่มสาขาศิลปกรรมศาสตร์  วิจิตรศิลป์</t>
  </si>
  <si>
    <t>และประยุกต์ศิลป์</t>
  </si>
  <si>
    <t>คณะศิลปกรรมศาสตร์</t>
  </si>
  <si>
    <t>กลุ่มสหวิทยาการ</t>
  </si>
  <si>
    <t>คณะวิทยาการสื่อสาร</t>
  </si>
  <si>
    <r>
      <t>บัณฑิตวิทยาลัย</t>
    </r>
    <r>
      <rPr>
        <b/>
        <sz val="16"/>
        <rFont val="Angsana New"/>
        <family val="1"/>
      </rPr>
      <t>**</t>
    </r>
  </si>
  <si>
    <t>อื่น ๆ หน่วยงานสนับสนุน</t>
  </si>
  <si>
    <t>กองกิจการนักศึกษา วิทยาเขตหาดใหญ่</t>
  </si>
  <si>
    <t>กองกิจการนักศึกษา วิทยาเขตปัตตานี</t>
  </si>
  <si>
    <t>สำนักงานเขตการศึกษาตรัง</t>
  </si>
  <si>
    <t>สำนักงานเขตการศึกษาภูเก็ต</t>
  </si>
  <si>
    <t>สำนักงานเขตการศึกษาสุราษฎร์ธานี</t>
  </si>
  <si>
    <t>รวมวิทยาเขตหาดใหญ่</t>
  </si>
  <si>
    <t>รวมวิทยาเขตปัตตานี</t>
  </si>
  <si>
    <t>รวมเขตการศึกษาภูเก็ต</t>
  </si>
  <si>
    <t>รวมเขตการศึกษาตรัง</t>
  </si>
  <si>
    <t>รวมเขตการศึกษาสุราษฎร์ธานี</t>
  </si>
  <si>
    <t>ภาพรวมมหาวิทยาลัย</t>
  </si>
  <si>
    <t>มากที่สุด</t>
  </si>
  <si>
    <t>มาก</t>
  </si>
  <si>
    <t>ตัวบ่งชี้ 6.8 (2) จำนวนงบประมาณค่าใช้จ่ายและผลการประเมินกิจกรรม/โครงการส่งเสริมพัฒนานักศึกษามหาวิทยาลัยสงขลานครินทร์  ปีการศึกษา  2549</t>
  </si>
  <si>
    <t>คณะรัฐศาสตร์</t>
  </si>
  <si>
    <t>คณะการจัดการสิ่งแวดล้อม</t>
  </si>
  <si>
    <r>
      <t>คณะเทคโนโลยีและการจัดการ</t>
    </r>
    <r>
      <rPr>
        <b/>
        <sz val="18"/>
        <color indexed="53"/>
        <rFont val="Angsana New"/>
        <family val="1"/>
      </rPr>
      <t>*</t>
    </r>
  </si>
  <si>
    <t>คณะอุตสาหกรรมบริการ</t>
  </si>
  <si>
    <r>
      <t>คณะพาณิชยศาสตร์และการจัดการ</t>
    </r>
    <r>
      <rPr>
        <b/>
        <sz val="18"/>
        <color indexed="10"/>
        <rFont val="Angsana New"/>
        <family val="1"/>
      </rPr>
      <t>*</t>
    </r>
  </si>
  <si>
    <t>คณะศิลปศาสตร์และวิทยาศาสตร์</t>
  </si>
  <si>
    <t xml:space="preserve">                    0 = ไม่มีข้อมูล</t>
  </si>
  <si>
    <r>
      <t>หมายเหตุ</t>
    </r>
    <r>
      <rPr>
        <sz val="14"/>
        <rFont val="Angsana New"/>
        <family val="1"/>
      </rPr>
      <t xml:space="preserve"> </t>
    </r>
  </si>
  <si>
    <t xml:space="preserve">                3.ผลการประเมินอยู่ในระดับมาก (ประเมิน 5 ระดับ มากที่สุด มาก ปานกลาง น้อยและน้อยที่สุด)</t>
  </si>
  <si>
    <t xml:space="preserve">                 2.จำนวนงบประมาณ:จำนวนนศ.ทั้งหมด = 993.96:1</t>
  </si>
  <si>
    <r>
      <t xml:space="preserve">  สรุปผล</t>
    </r>
    <r>
      <rPr>
        <sz val="14"/>
        <rFont val="Angsana New"/>
        <family val="1"/>
      </rPr>
      <t xml:space="preserve">  1.จำนวนงบประมาณ:จำนวนกิจกรรม/โครงการ = 16,062:1</t>
    </r>
  </si>
  <si>
    <t xml:space="preserve"> -  </t>
  </si>
  <si>
    <t>ดีมาก</t>
  </si>
  <si>
    <t>ข้อมูล ณ วันที่ 5 กันยายน 2550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</si>
</sst>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 ;\-#,##0\ "/>
    <numFmt numFmtId="189" formatCode="#,##0.00_ ;\-#,##0.00\ "/>
    <numFmt numFmtId="190" formatCode="#,##0.0_ ;\-#,##0.0\ "/>
    <numFmt numFmtId="191" formatCode="0.0"/>
    <numFmt numFmtId="192" formatCode="_-* #,##0.0_-;\-* #,##0.0_-;_-* &quot;-&quot;??_-;_-@_-"/>
  </numFmts>
  <fonts count="21">
    <font>
      <sz val="10"/>
      <name val="Arial"/>
      <family val="0"/>
    </font>
    <font>
      <sz val="18"/>
      <name val="Arial"/>
      <family val="0"/>
    </font>
    <font>
      <b/>
      <sz val="15"/>
      <name val="AngsanaUPC"/>
      <family val="1"/>
    </font>
    <font>
      <sz val="15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13"/>
      <name val="Angsana New"/>
      <family val="1"/>
    </font>
    <font>
      <b/>
      <sz val="15"/>
      <name val="Arial"/>
      <family val="0"/>
    </font>
    <font>
      <b/>
      <sz val="16"/>
      <name val="Angsana New"/>
      <family val="1"/>
    </font>
    <font>
      <sz val="15"/>
      <name val="AngsanaUPC"/>
      <family val="1"/>
    </font>
    <font>
      <sz val="15"/>
      <name val="Angsana New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4"/>
      <name val="AngsanaUPC"/>
      <family val="1"/>
    </font>
    <font>
      <b/>
      <sz val="14"/>
      <color indexed="10"/>
      <name val="Angsana New"/>
      <family val="1"/>
    </font>
    <font>
      <b/>
      <sz val="15"/>
      <color indexed="10"/>
      <name val="Arial"/>
      <family val="0"/>
    </font>
    <font>
      <b/>
      <sz val="18"/>
      <color indexed="53"/>
      <name val="Angsana New"/>
      <family val="1"/>
    </font>
    <font>
      <b/>
      <sz val="18"/>
      <color indexed="10"/>
      <name val="Angsana New"/>
      <family val="1"/>
    </font>
    <font>
      <b/>
      <u val="single"/>
      <sz val="14"/>
      <name val="Angsana New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187" fontId="2" fillId="0" borderId="1" xfId="15" applyNumberFormat="1" applyFont="1" applyBorder="1" applyAlignment="1">
      <alignment horizontal="center" vertical="center"/>
    </xf>
    <xf numFmtId="43" fontId="2" fillId="0" borderId="1" xfId="15" applyFont="1" applyBorder="1" applyAlignment="1">
      <alignment horizontal="center" vertical="center"/>
    </xf>
    <xf numFmtId="43" fontId="3" fillId="0" borderId="0" xfId="15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43" fontId="6" fillId="0" borderId="3" xfId="15" applyFont="1" applyFill="1" applyBorder="1" applyAlignment="1">
      <alignment horizontal="center" vertical="center" wrapText="1"/>
    </xf>
    <xf numFmtId="43" fontId="4" fillId="0" borderId="4" xfId="15" applyFont="1" applyFill="1" applyBorder="1" applyAlignment="1">
      <alignment horizontal="center" vertical="top" wrapText="1"/>
    </xf>
    <xf numFmtId="43" fontId="4" fillId="0" borderId="2" xfId="15" applyFont="1" applyFill="1" applyBorder="1" applyAlignment="1">
      <alignment horizontal="center" vertical="top" wrapText="1"/>
    </xf>
    <xf numFmtId="43" fontId="4" fillId="0" borderId="5" xfId="15" applyFont="1" applyFill="1" applyBorder="1" applyAlignment="1">
      <alignment horizontal="center" vertical="top" wrapText="1"/>
    </xf>
    <xf numFmtId="0" fontId="3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188" fontId="5" fillId="0" borderId="9" xfId="15" applyNumberFormat="1" applyFont="1" applyBorder="1" applyAlignment="1">
      <alignment horizontal="center"/>
    </xf>
    <xf numFmtId="189" fontId="5" fillId="0" borderId="7" xfId="15" applyNumberFormat="1" applyFont="1" applyBorder="1" applyAlignment="1">
      <alignment horizontal="right"/>
    </xf>
    <xf numFmtId="1" fontId="5" fillId="0" borderId="10" xfId="15" applyNumberFormat="1" applyFont="1" applyBorder="1" applyAlignment="1">
      <alignment horizontal="right"/>
    </xf>
    <xf numFmtId="189" fontId="5" fillId="0" borderId="11" xfId="15" applyNumberFormat="1" applyFont="1" applyBorder="1" applyAlignment="1">
      <alignment horizontal="right"/>
    </xf>
    <xf numFmtId="189" fontId="5" fillId="0" borderId="8" xfId="15" applyNumberFormat="1" applyFont="1" applyBorder="1" applyAlignment="1">
      <alignment horizontal="right"/>
    </xf>
    <xf numFmtId="2" fontId="5" fillId="0" borderId="12" xfId="15" applyNumberFormat="1" applyFont="1" applyBorder="1" applyAlignment="1">
      <alignment horizontal="right"/>
    </xf>
    <xf numFmtId="188" fontId="5" fillId="0" borderId="13" xfId="15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89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188" fontId="5" fillId="0" borderId="16" xfId="15" applyNumberFormat="1" applyFont="1" applyBorder="1" applyAlignment="1">
      <alignment horizontal="center"/>
    </xf>
    <xf numFmtId="43" fontId="5" fillId="0" borderId="14" xfId="15" applyFont="1" applyBorder="1" applyAlignment="1">
      <alignment horizontal="right"/>
    </xf>
    <xf numFmtId="189" fontId="5" fillId="0" borderId="17" xfId="15" applyNumberFormat="1" applyFont="1" applyBorder="1" applyAlignment="1">
      <alignment horizontal="right"/>
    </xf>
    <xf numFmtId="43" fontId="5" fillId="0" borderId="15" xfId="15" applyFont="1" applyBorder="1" applyAlignment="1">
      <alignment horizontal="right"/>
    </xf>
    <xf numFmtId="2" fontId="5" fillId="0" borderId="18" xfId="15" applyNumberFormat="1" applyFont="1" applyBorder="1" applyAlignment="1">
      <alignment horizontal="right"/>
    </xf>
    <xf numFmtId="188" fontId="5" fillId="0" borderId="14" xfId="15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0" xfId="0" applyFont="1" applyBorder="1" applyAlignment="1">
      <alignment horizontal="center"/>
    </xf>
    <xf numFmtId="189" fontId="5" fillId="0" borderId="14" xfId="15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188" fontId="5" fillId="0" borderId="23" xfId="15" applyNumberFormat="1" applyFont="1" applyBorder="1" applyAlignment="1">
      <alignment horizontal="center"/>
    </xf>
    <xf numFmtId="189" fontId="5" fillId="0" borderId="21" xfId="15" applyNumberFormat="1" applyFont="1" applyBorder="1" applyAlignment="1">
      <alignment horizontal="right"/>
    </xf>
    <xf numFmtId="189" fontId="5" fillId="0" borderId="24" xfId="15" applyNumberFormat="1" applyFont="1" applyBorder="1" applyAlignment="1">
      <alignment horizontal="right"/>
    </xf>
    <xf numFmtId="189" fontId="5" fillId="0" borderId="0" xfId="15" applyNumberFormat="1" applyFont="1" applyBorder="1" applyAlignment="1">
      <alignment horizontal="right"/>
    </xf>
    <xf numFmtId="189" fontId="5" fillId="0" borderId="22" xfId="15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188" fontId="5" fillId="0" borderId="28" xfId="15" applyNumberFormat="1" applyFont="1" applyBorder="1" applyAlignment="1">
      <alignment horizontal="center"/>
    </xf>
    <xf numFmtId="189" fontId="5" fillId="0" borderId="26" xfId="15" applyNumberFormat="1" applyFont="1" applyBorder="1" applyAlignment="1">
      <alignment horizontal="right"/>
    </xf>
    <xf numFmtId="189" fontId="5" fillId="0" borderId="29" xfId="15" applyNumberFormat="1" applyFont="1" applyBorder="1" applyAlignment="1">
      <alignment horizontal="right"/>
    </xf>
    <xf numFmtId="2" fontId="5" fillId="0" borderId="30" xfId="15" applyNumberFormat="1" applyFont="1" applyBorder="1" applyAlignment="1">
      <alignment horizontal="right"/>
    </xf>
    <xf numFmtId="188" fontId="5" fillId="0" borderId="31" xfId="15" applyNumberFormat="1" applyFont="1" applyBorder="1" applyAlignment="1">
      <alignment horizontal="center"/>
    </xf>
    <xf numFmtId="188" fontId="5" fillId="0" borderId="26" xfId="15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2" xfId="0" applyFont="1" applyBorder="1" applyAlignment="1">
      <alignment/>
    </xf>
    <xf numFmtId="0" fontId="5" fillId="0" borderId="33" xfId="0" applyFont="1" applyBorder="1" applyAlignment="1">
      <alignment/>
    </xf>
    <xf numFmtId="3" fontId="5" fillId="0" borderId="34" xfId="0" applyNumberFormat="1" applyFont="1" applyFill="1" applyBorder="1" applyAlignment="1">
      <alignment horizontal="center"/>
    </xf>
    <xf numFmtId="188" fontId="5" fillId="0" borderId="35" xfId="15" applyNumberFormat="1" applyFont="1" applyBorder="1" applyAlignment="1">
      <alignment horizontal="center"/>
    </xf>
    <xf numFmtId="189" fontId="5" fillId="0" borderId="33" xfId="15" applyNumberFormat="1" applyFont="1" applyBorder="1" applyAlignment="1">
      <alignment/>
    </xf>
    <xf numFmtId="188" fontId="5" fillId="0" borderId="36" xfId="15" applyNumberFormat="1" applyFont="1" applyFill="1" applyBorder="1" applyAlignment="1">
      <alignment horizontal="right"/>
    </xf>
    <xf numFmtId="189" fontId="5" fillId="0" borderId="0" xfId="15" applyNumberFormat="1" applyFont="1" applyFill="1" applyBorder="1" applyAlignment="1">
      <alignment horizontal="right"/>
    </xf>
    <xf numFmtId="189" fontId="5" fillId="0" borderId="34" xfId="15" applyNumberFormat="1" applyFont="1" applyFill="1" applyBorder="1" applyAlignment="1">
      <alignment horizontal="right"/>
    </xf>
    <xf numFmtId="0" fontId="5" fillId="0" borderId="33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189" fontId="5" fillId="0" borderId="14" xfId="15" applyNumberFormat="1" applyFont="1" applyBorder="1" applyAlignment="1">
      <alignment/>
    </xf>
    <xf numFmtId="188" fontId="5" fillId="0" borderId="19" xfId="15" applyNumberFormat="1" applyFont="1" applyBorder="1" applyAlignment="1">
      <alignment horizontal="right"/>
    </xf>
    <xf numFmtId="188" fontId="5" fillId="0" borderId="17" xfId="15" applyNumberFormat="1" applyFont="1" applyBorder="1" applyAlignment="1">
      <alignment horizontal="right"/>
    </xf>
    <xf numFmtId="189" fontId="5" fillId="0" borderId="19" xfId="15" applyNumberFormat="1" applyFont="1" applyBorder="1" applyAlignment="1">
      <alignment horizontal="right"/>
    </xf>
    <xf numFmtId="188" fontId="5" fillId="0" borderId="7" xfId="15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188" fontId="5" fillId="0" borderId="36" xfId="15" applyNumberFormat="1" applyFont="1" applyBorder="1" applyAlignment="1">
      <alignment horizontal="right"/>
    </xf>
    <xf numFmtId="189" fontId="5" fillId="0" borderId="34" xfId="15" applyNumberFormat="1" applyFont="1" applyBorder="1" applyAlignment="1">
      <alignment horizontal="right"/>
    </xf>
    <xf numFmtId="2" fontId="5" fillId="0" borderId="37" xfId="15" applyNumberFormat="1" applyFont="1" applyBorder="1" applyAlignment="1">
      <alignment horizontal="right"/>
    </xf>
    <xf numFmtId="188" fontId="5" fillId="0" borderId="21" xfId="15" applyNumberFormat="1" applyFont="1" applyBorder="1" applyAlignment="1">
      <alignment horizontal="center"/>
    </xf>
    <xf numFmtId="0" fontId="5" fillId="0" borderId="38" xfId="0" applyFont="1" applyBorder="1" applyAlignment="1">
      <alignment/>
    </xf>
    <xf numFmtId="3" fontId="5" fillId="0" borderId="39" xfId="0" applyNumberFormat="1" applyFont="1" applyBorder="1" applyAlignment="1">
      <alignment horizontal="center"/>
    </xf>
    <xf numFmtId="188" fontId="5" fillId="0" borderId="40" xfId="15" applyNumberFormat="1" applyFont="1" applyBorder="1" applyAlignment="1">
      <alignment horizontal="center"/>
    </xf>
    <xf numFmtId="189" fontId="5" fillId="0" borderId="38" xfId="15" applyNumberFormat="1" applyFont="1" applyBorder="1" applyAlignment="1">
      <alignment horizontal="right"/>
    </xf>
    <xf numFmtId="189" fontId="5" fillId="0" borderId="41" xfId="15" applyNumberFormat="1" applyFont="1" applyBorder="1" applyAlignment="1">
      <alignment horizontal="right"/>
    </xf>
    <xf numFmtId="189" fontId="5" fillId="0" borderId="32" xfId="15" applyNumberFormat="1" applyFont="1" applyBorder="1" applyAlignment="1">
      <alignment horizontal="right"/>
    </xf>
    <xf numFmtId="189" fontId="5" fillId="0" borderId="39" xfId="15" applyNumberFormat="1" applyFont="1" applyBorder="1" applyAlignment="1">
      <alignment horizontal="right"/>
    </xf>
    <xf numFmtId="2" fontId="5" fillId="0" borderId="42" xfId="15" applyNumberFormat="1" applyFont="1" applyBorder="1" applyAlignment="1">
      <alignment horizontal="right"/>
    </xf>
    <xf numFmtId="0" fontId="5" fillId="0" borderId="38" xfId="0" applyFont="1" applyBorder="1" applyAlignment="1">
      <alignment horizontal="center"/>
    </xf>
    <xf numFmtId="0" fontId="3" fillId="0" borderId="32" xfId="0" applyFont="1" applyBorder="1" applyAlignment="1">
      <alignment/>
    </xf>
    <xf numFmtId="3" fontId="5" fillId="0" borderId="8" xfId="0" applyNumberFormat="1" applyFont="1" applyBorder="1" applyAlignment="1">
      <alignment horizontal="center"/>
    </xf>
    <xf numFmtId="188" fontId="5" fillId="0" borderId="10" xfId="15" applyNumberFormat="1" applyFont="1" applyBorder="1" applyAlignment="1">
      <alignment horizontal="center"/>
    </xf>
    <xf numFmtId="189" fontId="5" fillId="0" borderId="10" xfId="15" applyNumberFormat="1" applyFont="1" applyBorder="1" applyAlignment="1">
      <alignment horizontal="right"/>
    </xf>
    <xf numFmtId="189" fontId="5" fillId="0" borderId="36" xfId="15" applyNumberFormat="1" applyFont="1" applyBorder="1" applyAlignment="1">
      <alignment horizontal="right"/>
    </xf>
    <xf numFmtId="188" fontId="5" fillId="0" borderId="17" xfId="15" applyNumberFormat="1" applyFont="1" applyBorder="1" applyAlignment="1">
      <alignment horizontal="center"/>
    </xf>
    <xf numFmtId="189" fontId="5" fillId="0" borderId="20" xfId="15" applyNumberFormat="1" applyFont="1" applyBorder="1" applyAlignment="1">
      <alignment horizontal="right"/>
    </xf>
    <xf numFmtId="188" fontId="5" fillId="0" borderId="21" xfId="15" applyNumberFormat="1" applyFont="1" applyBorder="1" applyAlignment="1">
      <alignment horizontal="right"/>
    </xf>
    <xf numFmtId="188" fontId="5" fillId="0" borderId="24" xfId="15" applyNumberFormat="1" applyFont="1" applyBorder="1" applyAlignment="1">
      <alignment horizontal="right"/>
    </xf>
    <xf numFmtId="188" fontId="5" fillId="0" borderId="25" xfId="15" applyNumberFormat="1" applyFont="1" applyBorder="1" applyAlignment="1">
      <alignment horizontal="right"/>
    </xf>
    <xf numFmtId="188" fontId="5" fillId="0" borderId="34" xfId="15" applyNumberFormat="1" applyFont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46" xfId="0" applyNumberFormat="1" applyFont="1" applyBorder="1" applyAlignment="1">
      <alignment horizontal="center"/>
    </xf>
    <xf numFmtId="188" fontId="5" fillId="0" borderId="47" xfId="15" applyNumberFormat="1" applyFont="1" applyBorder="1" applyAlignment="1">
      <alignment horizontal="center"/>
    </xf>
    <xf numFmtId="189" fontId="5" fillId="0" borderId="13" xfId="15" applyNumberFormat="1" applyFont="1" applyBorder="1" applyAlignment="1">
      <alignment horizontal="right"/>
    </xf>
    <xf numFmtId="189" fontId="5" fillId="0" borderId="48" xfId="15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3" fillId="0" borderId="48" xfId="0" applyFont="1" applyBorder="1" applyAlignment="1">
      <alignment/>
    </xf>
    <xf numFmtId="3" fontId="5" fillId="0" borderId="20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43" fontId="5" fillId="0" borderId="19" xfId="15" applyFont="1" applyBorder="1" applyAlignment="1">
      <alignment horizontal="right"/>
    </xf>
    <xf numFmtId="0" fontId="5" fillId="0" borderId="26" xfId="0" applyFont="1" applyFill="1" applyBorder="1" applyAlignment="1">
      <alignment horizontal="left"/>
    </xf>
    <xf numFmtId="3" fontId="5" fillId="0" borderId="25" xfId="0" applyNumberFormat="1" applyFont="1" applyBorder="1" applyAlignment="1">
      <alignment horizontal="center"/>
    </xf>
    <xf numFmtId="43" fontId="5" fillId="0" borderId="25" xfId="15" applyFont="1" applyBorder="1" applyAlignment="1">
      <alignment horizontal="right"/>
    </xf>
    <xf numFmtId="49" fontId="5" fillId="0" borderId="31" xfId="0" applyNumberFormat="1" applyFont="1" applyBorder="1" applyAlignment="1">
      <alignment horizontal="left"/>
    </xf>
    <xf numFmtId="0" fontId="7" fillId="0" borderId="19" xfId="0" applyFont="1" applyBorder="1" applyAlignment="1">
      <alignment/>
    </xf>
    <xf numFmtId="0" fontId="5" fillId="0" borderId="49" xfId="0" applyFont="1" applyBorder="1" applyAlignment="1">
      <alignment/>
    </xf>
    <xf numFmtId="3" fontId="5" fillId="0" borderId="50" xfId="0" applyNumberFormat="1" applyFont="1" applyBorder="1" applyAlignment="1">
      <alignment horizontal="center"/>
    </xf>
    <xf numFmtId="188" fontId="5" fillId="0" borderId="51" xfId="15" applyNumberFormat="1" applyFont="1" applyBorder="1" applyAlignment="1">
      <alignment horizontal="center"/>
    </xf>
    <xf numFmtId="43" fontId="5" fillId="0" borderId="1" xfId="15" applyFont="1" applyBorder="1" applyAlignment="1">
      <alignment horizontal="right"/>
    </xf>
    <xf numFmtId="1" fontId="5" fillId="0" borderId="52" xfId="15" applyNumberFormat="1" applyFont="1" applyBorder="1" applyAlignment="1">
      <alignment horizontal="center"/>
    </xf>
    <xf numFmtId="188" fontId="5" fillId="0" borderId="53" xfId="15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5" fillId="0" borderId="33" xfId="0" applyFont="1" applyFill="1" applyBorder="1" applyAlignment="1">
      <alignment horizontal="left"/>
    </xf>
    <xf numFmtId="0" fontId="3" fillId="0" borderId="55" xfId="0" applyFont="1" applyBorder="1" applyAlignment="1">
      <alignment/>
    </xf>
    <xf numFmtId="188" fontId="5" fillId="0" borderId="11" xfId="15" applyNumberFormat="1" applyFont="1" applyBorder="1" applyAlignment="1">
      <alignment horizontal="right"/>
    </xf>
    <xf numFmtId="188" fontId="5" fillId="0" borderId="0" xfId="15" applyNumberFormat="1" applyFont="1" applyBorder="1" applyAlignment="1">
      <alignment horizontal="right"/>
    </xf>
    <xf numFmtId="43" fontId="5" fillId="0" borderId="22" xfId="15" applyFont="1" applyBorder="1" applyAlignment="1">
      <alignment horizontal="righ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2" fontId="5" fillId="0" borderId="1" xfId="15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3" fontId="6" fillId="0" borderId="56" xfId="15" applyFont="1" applyFill="1" applyBorder="1" applyAlignment="1">
      <alignment horizontal="center" vertical="center" wrapText="1"/>
    </xf>
    <xf numFmtId="43" fontId="4" fillId="0" borderId="57" xfId="15" applyFont="1" applyFill="1" applyBorder="1" applyAlignment="1">
      <alignment horizontal="center" vertical="top" wrapText="1"/>
    </xf>
    <xf numFmtId="43" fontId="4" fillId="0" borderId="6" xfId="15" applyFont="1" applyFill="1" applyBorder="1" applyAlignment="1">
      <alignment horizontal="center" vertical="top" wrapText="1"/>
    </xf>
    <xf numFmtId="43" fontId="4" fillId="0" borderId="42" xfId="15" applyFont="1" applyFill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188" fontId="5" fillId="0" borderId="41" xfId="15" applyNumberFormat="1" applyFont="1" applyBorder="1" applyAlignment="1">
      <alignment horizontal="center"/>
    </xf>
    <xf numFmtId="188" fontId="5" fillId="0" borderId="41" xfId="15" applyNumberFormat="1" applyFont="1" applyBorder="1" applyAlignment="1">
      <alignment horizontal="right"/>
    </xf>
    <xf numFmtId="188" fontId="5" fillId="0" borderId="32" xfId="15" applyNumberFormat="1" applyFont="1" applyBorder="1" applyAlignment="1">
      <alignment horizontal="right"/>
    </xf>
    <xf numFmtId="0" fontId="7" fillId="0" borderId="44" xfId="0" applyFont="1" applyBorder="1" applyAlignment="1">
      <alignment/>
    </xf>
    <xf numFmtId="2" fontId="5" fillId="0" borderId="46" xfId="15" applyNumberFormat="1" applyFont="1" applyBorder="1" applyAlignment="1">
      <alignment horizontal="right"/>
    </xf>
    <xf numFmtId="3" fontId="5" fillId="0" borderId="34" xfId="0" applyNumberFormat="1" applyFont="1" applyBorder="1" applyAlignment="1">
      <alignment horizontal="center"/>
    </xf>
    <xf numFmtId="43" fontId="5" fillId="0" borderId="23" xfId="15" applyFont="1" applyFill="1" applyBorder="1" applyAlignment="1">
      <alignment horizontal="center"/>
    </xf>
    <xf numFmtId="43" fontId="5" fillId="0" borderId="21" xfId="15" applyFont="1" applyFill="1" applyBorder="1" applyAlignment="1">
      <alignment horizontal="right"/>
    </xf>
    <xf numFmtId="43" fontId="5" fillId="0" borderId="24" xfId="15" applyFont="1" applyBorder="1" applyAlignment="1">
      <alignment horizontal="right"/>
    </xf>
    <xf numFmtId="43" fontId="5" fillId="0" borderId="7" xfId="15" applyFont="1" applyBorder="1" applyAlignment="1">
      <alignment horizontal="right"/>
    </xf>
    <xf numFmtId="43" fontId="5" fillId="0" borderId="58" xfId="15" applyFont="1" applyBorder="1" applyAlignment="1">
      <alignment horizontal="right"/>
    </xf>
    <xf numFmtId="2" fontId="5" fillId="0" borderId="58" xfId="15" applyNumberFormat="1" applyFont="1" applyBorder="1" applyAlignment="1">
      <alignment horizontal="right"/>
    </xf>
    <xf numFmtId="0" fontId="3" fillId="0" borderId="45" xfId="0" applyFont="1" applyBorder="1" applyAlignment="1">
      <alignment/>
    </xf>
    <xf numFmtId="0" fontId="5" fillId="0" borderId="14" xfId="0" applyFont="1" applyBorder="1" applyAlignment="1">
      <alignment horizontal="left"/>
    </xf>
    <xf numFmtId="189" fontId="5" fillId="0" borderId="18" xfId="15" applyNumberFormat="1" applyFont="1" applyBorder="1" applyAlignment="1">
      <alignment horizontal="right"/>
    </xf>
    <xf numFmtId="0" fontId="5" fillId="0" borderId="21" xfId="0" applyFont="1" applyBorder="1" applyAlignment="1">
      <alignment horizontal="left"/>
    </xf>
    <xf numFmtId="189" fontId="5" fillId="0" borderId="25" xfId="15" applyNumberFormat="1" applyFont="1" applyBorder="1" applyAlignment="1">
      <alignment horizontal="right"/>
    </xf>
    <xf numFmtId="189" fontId="5" fillId="0" borderId="30" xfId="15" applyNumberFormat="1" applyFont="1" applyBorder="1" applyAlignment="1">
      <alignment horizontal="right"/>
    </xf>
    <xf numFmtId="43" fontId="5" fillId="0" borderId="21" xfId="15" applyFont="1" applyBorder="1" applyAlignment="1">
      <alignment horizontal="center"/>
    </xf>
    <xf numFmtId="43" fontId="5" fillId="0" borderId="25" xfId="15" applyFont="1" applyBorder="1" applyAlignment="1">
      <alignment/>
    </xf>
    <xf numFmtId="188" fontId="5" fillId="0" borderId="59" xfId="15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3" fontId="5" fillId="0" borderId="61" xfId="0" applyNumberFormat="1" applyFont="1" applyBorder="1" applyAlignment="1">
      <alignment horizontal="center"/>
    </xf>
    <xf numFmtId="188" fontId="5" fillId="0" borderId="62" xfId="15" applyNumberFormat="1" applyFont="1" applyBorder="1" applyAlignment="1">
      <alignment horizontal="center"/>
    </xf>
    <xf numFmtId="188" fontId="5" fillId="0" borderId="60" xfId="15" applyNumberFormat="1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43" fontId="5" fillId="0" borderId="0" xfId="15" applyFont="1" applyBorder="1" applyAlignment="1">
      <alignment/>
    </xf>
    <xf numFmtId="43" fontId="5" fillId="0" borderId="0" xfId="15" applyFont="1" applyBorder="1" applyAlignment="1">
      <alignment horizontal="center"/>
    </xf>
    <xf numFmtId="43" fontId="5" fillId="0" borderId="0" xfId="15" applyFont="1" applyAlignment="1">
      <alignment/>
    </xf>
    <xf numFmtId="43" fontId="4" fillId="0" borderId="0" xfId="15" applyFont="1" applyFill="1" applyBorder="1" applyAlignment="1">
      <alignment horizontal="right"/>
    </xf>
    <xf numFmtId="43" fontId="5" fillId="0" borderId="0" xfId="15" applyFont="1" applyBorder="1" applyAlignment="1">
      <alignment horizontal="right"/>
    </xf>
    <xf numFmtId="43" fontId="4" fillId="0" borderId="0" xfId="15" applyFont="1" applyFill="1" applyBorder="1" applyAlignment="1">
      <alignment horizontal="center"/>
    </xf>
    <xf numFmtId="43" fontId="4" fillId="0" borderId="0" xfId="15" applyFont="1" applyBorder="1" applyAlignment="1">
      <alignment horizontal="right"/>
    </xf>
    <xf numFmtId="0" fontId="5" fillId="0" borderId="44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189" fontId="5" fillId="0" borderId="0" xfId="15" applyNumberFormat="1" applyFont="1" applyAlignment="1">
      <alignment/>
    </xf>
    <xf numFmtId="188" fontId="5" fillId="0" borderId="0" xfId="15" applyNumberFormat="1" applyFont="1" applyAlignment="1">
      <alignment/>
    </xf>
    <xf numFmtId="43" fontId="5" fillId="0" borderId="0" xfId="15" applyFont="1" applyAlignment="1">
      <alignment horizontal="left"/>
    </xf>
    <xf numFmtId="2" fontId="5" fillId="0" borderId="0" xfId="15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3" fontId="9" fillId="0" borderId="0" xfId="15" applyFont="1" applyAlignment="1">
      <alignment/>
    </xf>
    <xf numFmtId="41" fontId="3" fillId="0" borderId="0" xfId="15" applyNumberFormat="1" applyFont="1" applyAlignment="1">
      <alignment/>
    </xf>
    <xf numFmtId="2" fontId="3" fillId="0" borderId="0" xfId="15" applyNumberFormat="1" applyFont="1" applyAlignment="1">
      <alignment/>
    </xf>
    <xf numFmtId="0" fontId="10" fillId="0" borderId="0" xfId="0" applyFont="1" applyAlignment="1">
      <alignment/>
    </xf>
    <xf numFmtId="43" fontId="5" fillId="0" borderId="65" xfId="15" applyFont="1" applyBorder="1" applyAlignment="1">
      <alignment horizontal="right"/>
    </xf>
    <xf numFmtId="0" fontId="5" fillId="0" borderId="0" xfId="0" applyFont="1" applyBorder="1" applyAlignment="1">
      <alignment/>
    </xf>
    <xf numFmtId="2" fontId="5" fillId="0" borderId="0" xfId="15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3" fontId="5" fillId="0" borderId="46" xfId="15" applyFont="1" applyBorder="1" applyAlignment="1">
      <alignment horizontal="right"/>
    </xf>
    <xf numFmtId="43" fontId="5" fillId="0" borderId="27" xfId="15" applyFont="1" applyBorder="1" applyAlignment="1">
      <alignment horizontal="right"/>
    </xf>
    <xf numFmtId="2" fontId="5" fillId="0" borderId="15" xfId="15" applyNumberFormat="1" applyFont="1" applyBorder="1" applyAlignment="1">
      <alignment horizontal="right"/>
    </xf>
    <xf numFmtId="0" fontId="5" fillId="0" borderId="66" xfId="0" applyFont="1" applyBorder="1" applyAlignment="1">
      <alignment/>
    </xf>
    <xf numFmtId="3" fontId="5" fillId="0" borderId="67" xfId="0" applyNumberFormat="1" applyFont="1" applyBorder="1" applyAlignment="1">
      <alignment horizontal="center"/>
    </xf>
    <xf numFmtId="188" fontId="5" fillId="0" borderId="66" xfId="15" applyNumberFormat="1" applyFont="1" applyBorder="1" applyAlignment="1">
      <alignment horizontal="right"/>
    </xf>
    <xf numFmtId="188" fontId="5" fillId="0" borderId="68" xfId="15" applyNumberFormat="1" applyFont="1" applyBorder="1" applyAlignment="1">
      <alignment horizontal="right"/>
    </xf>
    <xf numFmtId="188" fontId="5" fillId="0" borderId="54" xfId="15" applyNumberFormat="1" applyFont="1" applyBorder="1" applyAlignment="1">
      <alignment horizontal="right"/>
    </xf>
    <xf numFmtId="43" fontId="5" fillId="0" borderId="67" xfId="15" applyFont="1" applyBorder="1" applyAlignment="1">
      <alignment horizontal="right"/>
    </xf>
    <xf numFmtId="188" fontId="5" fillId="0" borderId="66" xfId="15" applyNumberFormat="1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0" fillId="0" borderId="1" xfId="0" applyBorder="1" applyAlignment="1">
      <alignment horizontal="right"/>
    </xf>
    <xf numFmtId="1" fontId="5" fillId="0" borderId="16" xfId="15" applyNumberFormat="1" applyFont="1" applyBorder="1" applyAlignment="1">
      <alignment horizontal="center"/>
    </xf>
    <xf numFmtId="43" fontId="5" fillId="0" borderId="8" xfId="15" applyFont="1" applyBorder="1" applyAlignment="1">
      <alignment horizontal="right"/>
    </xf>
    <xf numFmtId="188" fontId="5" fillId="0" borderId="69" xfId="15" applyNumberFormat="1" applyFont="1" applyBorder="1" applyAlignment="1">
      <alignment horizontal="center"/>
    </xf>
    <xf numFmtId="188" fontId="4" fillId="0" borderId="16" xfId="15" applyNumberFormat="1" applyFont="1" applyBorder="1" applyAlignment="1">
      <alignment horizontal="center"/>
    </xf>
    <xf numFmtId="0" fontId="3" fillId="0" borderId="70" xfId="0" applyFont="1" applyBorder="1" applyAlignment="1">
      <alignment/>
    </xf>
    <xf numFmtId="1" fontId="5" fillId="0" borderId="14" xfId="15" applyNumberFormat="1" applyFont="1" applyBorder="1" applyAlignment="1">
      <alignment horizontal="right"/>
    </xf>
    <xf numFmtId="1" fontId="5" fillId="0" borderId="17" xfId="15" applyNumberFormat="1" applyFont="1" applyBorder="1" applyAlignment="1">
      <alignment horizontal="right"/>
    </xf>
    <xf numFmtId="1" fontId="5" fillId="0" borderId="19" xfId="15" applyNumberFormat="1" applyFont="1" applyBorder="1" applyAlignment="1">
      <alignment horizontal="right"/>
    </xf>
    <xf numFmtId="1" fontId="5" fillId="0" borderId="15" xfId="15" applyNumberFormat="1" applyFont="1" applyBorder="1" applyAlignment="1">
      <alignment horizontal="right"/>
    </xf>
    <xf numFmtId="1" fontId="5" fillId="0" borderId="58" xfId="15" applyNumberFormat="1" applyFont="1" applyBorder="1" applyAlignment="1">
      <alignment horizontal="right"/>
    </xf>
    <xf numFmtId="1" fontId="5" fillId="0" borderId="37" xfId="15" applyNumberFormat="1" applyFont="1" applyBorder="1" applyAlignment="1">
      <alignment horizontal="right"/>
    </xf>
    <xf numFmtId="1" fontId="5" fillId="0" borderId="7" xfId="15" applyNumberFormat="1" applyFont="1" applyBorder="1" applyAlignment="1">
      <alignment horizontal="right"/>
    </xf>
    <xf numFmtId="1" fontId="5" fillId="0" borderId="8" xfId="15" applyNumberFormat="1" applyFont="1" applyBorder="1" applyAlignment="1">
      <alignment horizontal="right"/>
    </xf>
    <xf numFmtId="188" fontId="5" fillId="0" borderId="38" xfId="15" applyNumberFormat="1" applyFont="1" applyBorder="1" applyAlignment="1">
      <alignment horizontal="right"/>
    </xf>
    <xf numFmtId="188" fontId="5" fillId="0" borderId="39" xfId="15" applyNumberFormat="1" applyFont="1" applyBorder="1" applyAlignment="1">
      <alignment horizontal="right"/>
    </xf>
    <xf numFmtId="188" fontId="5" fillId="0" borderId="37" xfId="15" applyNumberFormat="1" applyFont="1" applyBorder="1" applyAlignment="1">
      <alignment horizontal="right"/>
    </xf>
    <xf numFmtId="1" fontId="5" fillId="0" borderId="70" xfId="15" applyNumberFormat="1" applyFont="1" applyBorder="1" applyAlignment="1">
      <alignment horizontal="right"/>
    </xf>
    <xf numFmtId="0" fontId="15" fillId="2" borderId="38" xfId="0" applyFont="1" applyFill="1" applyBorder="1" applyAlignment="1">
      <alignment horizontal="left"/>
    </xf>
    <xf numFmtId="3" fontId="15" fillId="2" borderId="39" xfId="0" applyNumberFormat="1" applyFont="1" applyFill="1" applyBorder="1" applyAlignment="1">
      <alignment horizontal="center"/>
    </xf>
    <xf numFmtId="188" fontId="15" fillId="2" borderId="40" xfId="15" applyNumberFormat="1" applyFont="1" applyFill="1" applyBorder="1" applyAlignment="1">
      <alignment horizontal="center"/>
    </xf>
    <xf numFmtId="43" fontId="15" fillId="2" borderId="38" xfId="15" applyFont="1" applyFill="1" applyBorder="1" applyAlignment="1">
      <alignment horizontal="right"/>
    </xf>
    <xf numFmtId="43" fontId="15" fillId="2" borderId="41" xfId="15" applyFont="1" applyFill="1" applyBorder="1" applyAlignment="1">
      <alignment horizontal="right"/>
    </xf>
    <xf numFmtId="43" fontId="15" fillId="2" borderId="32" xfId="15" applyFont="1" applyFill="1" applyBorder="1" applyAlignment="1">
      <alignment horizontal="right"/>
    </xf>
    <xf numFmtId="43" fontId="15" fillId="2" borderId="71" xfId="15" applyFont="1" applyFill="1" applyBorder="1" applyAlignment="1">
      <alignment horizontal="right"/>
    </xf>
    <xf numFmtId="188" fontId="15" fillId="2" borderId="38" xfId="15" applyNumberFormat="1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16" fillId="2" borderId="44" xfId="0" applyFont="1" applyFill="1" applyBorder="1" applyAlignment="1">
      <alignment/>
    </xf>
    <xf numFmtId="0" fontId="4" fillId="2" borderId="56" xfId="0" applyFont="1" applyFill="1" applyBorder="1" applyAlignment="1">
      <alignment horizontal="left"/>
    </xf>
    <xf numFmtId="187" fontId="4" fillId="2" borderId="72" xfId="15" applyNumberFormat="1" applyFont="1" applyFill="1" applyBorder="1" applyAlignment="1">
      <alignment horizontal="center"/>
    </xf>
    <xf numFmtId="188" fontId="4" fillId="2" borderId="73" xfId="15" applyNumberFormat="1" applyFont="1" applyFill="1" applyBorder="1" applyAlignment="1">
      <alignment horizontal="center"/>
    </xf>
    <xf numFmtId="43" fontId="4" fillId="2" borderId="56" xfId="15" applyFont="1" applyFill="1" applyBorder="1" applyAlignment="1">
      <alignment horizontal="right"/>
    </xf>
    <xf numFmtId="2" fontId="4" fillId="2" borderId="6" xfId="15" applyNumberFormat="1" applyFont="1" applyFill="1" applyBorder="1" applyAlignment="1">
      <alignment horizontal="right"/>
    </xf>
    <xf numFmtId="2" fontId="4" fillId="2" borderId="56" xfId="15" applyNumberFormat="1" applyFont="1" applyFill="1" applyBorder="1" applyAlignment="1">
      <alignment horizontal="right"/>
    </xf>
    <xf numFmtId="2" fontId="4" fillId="2" borderId="42" xfId="15" applyNumberFormat="1" applyFont="1" applyFill="1" applyBorder="1" applyAlignment="1">
      <alignment horizontal="right"/>
    </xf>
    <xf numFmtId="188" fontId="5" fillId="2" borderId="74" xfId="15" applyNumberFormat="1" applyFont="1" applyFill="1" applyBorder="1" applyAlignment="1">
      <alignment horizontal="center"/>
    </xf>
    <xf numFmtId="188" fontId="4" fillId="2" borderId="56" xfId="15" applyNumberFormat="1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4" fillId="2" borderId="38" xfId="0" applyFont="1" applyFill="1" applyBorder="1" applyAlignment="1">
      <alignment/>
    </xf>
    <xf numFmtId="3" fontId="4" fillId="2" borderId="39" xfId="0" applyNumberFormat="1" applyFont="1" applyFill="1" applyBorder="1" applyAlignment="1">
      <alignment horizontal="center"/>
    </xf>
    <xf numFmtId="188" fontId="4" fillId="2" borderId="40" xfId="15" applyNumberFormat="1" applyFont="1" applyFill="1" applyBorder="1" applyAlignment="1">
      <alignment horizontal="center"/>
    </xf>
    <xf numFmtId="189" fontId="4" fillId="2" borderId="38" xfId="15" applyNumberFormat="1" applyFont="1" applyFill="1" applyBorder="1" applyAlignment="1">
      <alignment/>
    </xf>
    <xf numFmtId="189" fontId="4" fillId="2" borderId="41" xfId="15" applyNumberFormat="1" applyFont="1" applyFill="1" applyBorder="1" applyAlignment="1">
      <alignment horizontal="right"/>
    </xf>
    <xf numFmtId="189" fontId="4" fillId="2" borderId="32" xfId="15" applyNumberFormat="1" applyFont="1" applyFill="1" applyBorder="1" applyAlignment="1">
      <alignment horizontal="right"/>
    </xf>
    <xf numFmtId="189" fontId="4" fillId="2" borderId="38" xfId="15" applyNumberFormat="1" applyFont="1" applyFill="1" applyBorder="1" applyAlignment="1">
      <alignment horizontal="right"/>
    </xf>
    <xf numFmtId="2" fontId="4" fillId="2" borderId="71" xfId="15" applyNumberFormat="1" applyFont="1" applyFill="1" applyBorder="1" applyAlignment="1">
      <alignment horizontal="right"/>
    </xf>
    <xf numFmtId="188" fontId="4" fillId="2" borderId="75" xfId="15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189" fontId="4" fillId="2" borderId="39" xfId="15" applyNumberFormat="1" applyFont="1" applyFill="1" applyBorder="1" applyAlignment="1">
      <alignment horizontal="right"/>
    </xf>
    <xf numFmtId="188" fontId="4" fillId="2" borderId="38" xfId="15" applyNumberFormat="1" applyFont="1" applyFill="1" applyBorder="1" applyAlignment="1">
      <alignment horizontal="center"/>
    </xf>
    <xf numFmtId="188" fontId="4" fillId="2" borderId="41" xfId="15" applyNumberFormat="1" applyFont="1" applyFill="1" applyBorder="1" applyAlignment="1">
      <alignment horizontal="center"/>
    </xf>
    <xf numFmtId="0" fontId="4" fillId="2" borderId="43" xfId="0" applyFont="1" applyFill="1" applyBorder="1" applyAlignment="1">
      <alignment/>
    </xf>
    <xf numFmtId="3" fontId="5" fillId="2" borderId="76" xfId="0" applyNumberFormat="1" applyFont="1" applyFill="1" applyBorder="1" applyAlignment="1">
      <alignment horizontal="center"/>
    </xf>
    <xf numFmtId="188" fontId="5" fillId="2" borderId="77" xfId="15" applyNumberFormat="1" applyFont="1" applyFill="1" applyBorder="1" applyAlignment="1">
      <alignment horizontal="right"/>
    </xf>
    <xf numFmtId="188" fontId="5" fillId="2" borderId="43" xfId="15" applyNumberFormat="1" applyFont="1" applyFill="1" applyBorder="1" applyAlignment="1">
      <alignment horizontal="right"/>
    </xf>
    <xf numFmtId="188" fontId="5" fillId="2" borderId="44" xfId="15" applyNumberFormat="1" applyFont="1" applyFill="1" applyBorder="1" applyAlignment="1">
      <alignment horizontal="right"/>
    </xf>
    <xf numFmtId="188" fontId="5" fillId="2" borderId="76" xfId="15" applyNumberFormat="1" applyFont="1" applyFill="1" applyBorder="1" applyAlignment="1">
      <alignment horizontal="right"/>
    </xf>
    <xf numFmtId="2" fontId="4" fillId="2" borderId="12" xfId="15" applyNumberFormat="1" applyFont="1" applyFill="1" applyBorder="1" applyAlignment="1">
      <alignment horizontal="right"/>
    </xf>
    <xf numFmtId="49" fontId="5" fillId="2" borderId="75" xfId="0" applyNumberFormat="1" applyFont="1" applyFill="1" applyBorder="1" applyAlignment="1">
      <alignment horizontal="left"/>
    </xf>
    <xf numFmtId="188" fontId="5" fillId="2" borderId="36" xfId="15" applyNumberFormat="1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4" fillId="2" borderId="78" xfId="0" applyFont="1" applyFill="1" applyBorder="1" applyAlignment="1">
      <alignment/>
    </xf>
    <xf numFmtId="3" fontId="4" fillId="2" borderId="79" xfId="0" applyNumberFormat="1" applyFont="1" applyFill="1" applyBorder="1" applyAlignment="1">
      <alignment horizontal="center"/>
    </xf>
    <xf numFmtId="188" fontId="4" fillId="2" borderId="80" xfId="15" applyNumberFormat="1" applyFont="1" applyFill="1" applyBorder="1" applyAlignment="1">
      <alignment horizontal="center"/>
    </xf>
    <xf numFmtId="189" fontId="4" fillId="2" borderId="78" xfId="15" applyNumberFormat="1" applyFont="1" applyFill="1" applyBorder="1" applyAlignment="1">
      <alignment horizontal="right"/>
    </xf>
    <xf numFmtId="189" fontId="4" fillId="2" borderId="80" xfId="15" applyNumberFormat="1" applyFont="1" applyFill="1" applyBorder="1" applyAlignment="1">
      <alignment horizontal="right"/>
    </xf>
    <xf numFmtId="189" fontId="4" fillId="2" borderId="45" xfId="15" applyNumberFormat="1" applyFont="1" applyFill="1" applyBorder="1" applyAlignment="1">
      <alignment horizontal="right"/>
    </xf>
    <xf numFmtId="189" fontId="4" fillId="2" borderId="79" xfId="15" applyNumberFormat="1" applyFont="1" applyFill="1" applyBorder="1" applyAlignment="1">
      <alignment horizontal="right"/>
    </xf>
    <xf numFmtId="2" fontId="4" fillId="2" borderId="37" xfId="15" applyNumberFormat="1" applyFont="1" applyFill="1" applyBorder="1" applyAlignment="1">
      <alignment horizontal="right"/>
    </xf>
    <xf numFmtId="188" fontId="4" fillId="2" borderId="69" xfId="15" applyNumberFormat="1" applyFont="1" applyFill="1" applyBorder="1" applyAlignment="1">
      <alignment horizontal="center"/>
    </xf>
    <xf numFmtId="188" fontId="4" fillId="2" borderId="78" xfId="15" applyNumberFormat="1" applyFont="1" applyFill="1" applyBorder="1" applyAlignment="1">
      <alignment horizontal="center"/>
    </xf>
    <xf numFmtId="0" fontId="4" fillId="2" borderId="78" xfId="0" applyFont="1" applyFill="1" applyBorder="1" applyAlignment="1">
      <alignment horizontal="center"/>
    </xf>
    <xf numFmtId="0" fontId="4" fillId="2" borderId="71" xfId="0" applyFont="1" applyFill="1" applyBorder="1" applyAlignment="1">
      <alignment/>
    </xf>
    <xf numFmtId="3" fontId="4" fillId="2" borderId="71" xfId="0" applyNumberFormat="1" applyFont="1" applyFill="1" applyBorder="1" applyAlignment="1">
      <alignment horizontal="center"/>
    </xf>
    <xf numFmtId="43" fontId="4" fillId="2" borderId="38" xfId="15" applyFont="1" applyFill="1" applyBorder="1" applyAlignment="1">
      <alignment horizontal="right"/>
    </xf>
    <xf numFmtId="43" fontId="4" fillId="2" borderId="41" xfId="15" applyFont="1" applyFill="1" applyBorder="1" applyAlignment="1">
      <alignment horizontal="right"/>
    </xf>
    <xf numFmtId="43" fontId="4" fillId="2" borderId="32" xfId="15" applyFont="1" applyFill="1" applyBorder="1" applyAlignment="1">
      <alignment horizontal="right"/>
    </xf>
    <xf numFmtId="43" fontId="4" fillId="2" borderId="39" xfId="15" applyFont="1" applyFill="1" applyBorder="1" applyAlignment="1">
      <alignment horizontal="right"/>
    </xf>
    <xf numFmtId="1" fontId="4" fillId="2" borderId="40" xfId="15" applyNumberFormat="1" applyFont="1" applyFill="1" applyBorder="1" applyAlignment="1">
      <alignment horizontal="center"/>
    </xf>
    <xf numFmtId="188" fontId="4" fillId="2" borderId="26" xfId="15" applyNumberFormat="1" applyFont="1" applyFill="1" applyBorder="1" applyAlignment="1">
      <alignment horizontal="center"/>
    </xf>
    <xf numFmtId="188" fontId="4" fillId="2" borderId="81" xfId="15" applyNumberFormat="1" applyFont="1" applyFill="1" applyBorder="1" applyAlignment="1">
      <alignment horizontal="center"/>
    </xf>
    <xf numFmtId="188" fontId="4" fillId="2" borderId="38" xfId="15" applyNumberFormat="1" applyFont="1" applyFill="1" applyBorder="1" applyAlignment="1">
      <alignment horizontal="right"/>
    </xf>
    <xf numFmtId="0" fontId="5" fillId="2" borderId="38" xfId="0" applyFont="1" applyFill="1" applyBorder="1" applyAlignment="1">
      <alignment/>
    </xf>
    <xf numFmtId="3" fontId="4" fillId="2" borderId="76" xfId="0" applyNumberFormat="1" applyFont="1" applyFill="1" applyBorder="1" applyAlignment="1">
      <alignment horizontal="center"/>
    </xf>
    <xf numFmtId="43" fontId="4" fillId="2" borderId="77" xfId="15" applyFont="1" applyFill="1" applyBorder="1" applyAlignment="1">
      <alignment horizontal="right"/>
    </xf>
    <xf numFmtId="43" fontId="4" fillId="2" borderId="43" xfId="15" applyFont="1" applyFill="1" applyBorder="1" applyAlignment="1">
      <alignment horizontal="right"/>
    </xf>
    <xf numFmtId="43" fontId="4" fillId="2" borderId="44" xfId="15" applyFont="1" applyFill="1" applyBorder="1" applyAlignment="1">
      <alignment horizontal="right"/>
    </xf>
    <xf numFmtId="43" fontId="4" fillId="2" borderId="76" xfId="15" applyFont="1" applyFill="1" applyBorder="1" applyAlignment="1">
      <alignment horizontal="right"/>
    </xf>
    <xf numFmtId="2" fontId="4" fillId="2" borderId="82" xfId="15" applyNumberFormat="1" applyFont="1" applyFill="1" applyBorder="1" applyAlignment="1">
      <alignment horizontal="center"/>
    </xf>
    <xf numFmtId="49" fontId="4" fillId="2" borderId="75" xfId="0" applyNumberFormat="1" applyFont="1" applyFill="1" applyBorder="1" applyAlignment="1">
      <alignment horizontal="left"/>
    </xf>
    <xf numFmtId="188" fontId="5" fillId="2" borderId="43" xfId="15" applyNumberFormat="1" applyFont="1" applyFill="1" applyBorder="1" applyAlignment="1">
      <alignment horizontal="center"/>
    </xf>
    <xf numFmtId="188" fontId="4" fillId="2" borderId="80" xfId="15" applyNumberFormat="1" applyFont="1" applyFill="1" applyBorder="1" applyAlignment="1">
      <alignment horizontal="right"/>
    </xf>
    <xf numFmtId="188" fontId="4" fillId="2" borderId="45" xfId="15" applyNumberFormat="1" applyFont="1" applyFill="1" applyBorder="1" applyAlignment="1">
      <alignment horizontal="right"/>
    </xf>
    <xf numFmtId="188" fontId="4" fillId="2" borderId="35" xfId="15" applyNumberFormat="1" applyFont="1" applyFill="1" applyBorder="1" applyAlignment="1">
      <alignment horizontal="center"/>
    </xf>
    <xf numFmtId="188" fontId="4" fillId="2" borderId="71" xfId="15" applyNumberFormat="1" applyFont="1" applyFill="1" applyBorder="1" applyAlignment="1">
      <alignment horizontal="right"/>
    </xf>
    <xf numFmtId="43" fontId="4" fillId="2" borderId="71" xfId="15" applyFont="1" applyFill="1" applyBorder="1" applyAlignment="1">
      <alignment horizontal="right"/>
    </xf>
    <xf numFmtId="188" fontId="5" fillId="0" borderId="25" xfId="15" applyNumberFormat="1" applyFont="1" applyBorder="1" applyAlignment="1">
      <alignment horizontal="center"/>
    </xf>
    <xf numFmtId="43" fontId="5" fillId="0" borderId="83" xfId="15" applyFont="1" applyBorder="1" applyAlignment="1">
      <alignment horizontal="right"/>
    </xf>
    <xf numFmtId="43" fontId="5" fillId="0" borderId="10" xfId="15" applyFont="1" applyBorder="1" applyAlignment="1">
      <alignment horizontal="right"/>
    </xf>
    <xf numFmtId="43" fontId="5" fillId="0" borderId="11" xfId="15" applyFont="1" applyBorder="1" applyAlignment="1">
      <alignment horizontal="right"/>
    </xf>
    <xf numFmtId="188" fontId="5" fillId="0" borderId="26" xfId="15" applyNumberFormat="1" applyFont="1" applyBorder="1" applyAlignment="1">
      <alignment horizontal="right"/>
    </xf>
    <xf numFmtId="2" fontId="5" fillId="0" borderId="67" xfId="15" applyNumberFormat="1" applyFont="1" applyBorder="1" applyAlignment="1">
      <alignment horizontal="right"/>
    </xf>
    <xf numFmtId="189" fontId="5" fillId="0" borderId="16" xfId="15" applyNumberFormat="1" applyFont="1" applyBorder="1" applyAlignment="1">
      <alignment horizontal="center"/>
    </xf>
    <xf numFmtId="43" fontId="5" fillId="0" borderId="16" xfId="15" applyNumberFormat="1" applyFont="1" applyBorder="1" applyAlignment="1">
      <alignment horizontal="center"/>
    </xf>
    <xf numFmtId="43" fontId="5" fillId="0" borderId="0" xfId="0" applyNumberFormat="1" applyFont="1" applyAlignment="1">
      <alignment/>
    </xf>
    <xf numFmtId="2" fontId="5" fillId="0" borderId="42" xfId="15" applyNumberFormat="1" applyFont="1" applyFill="1" applyBorder="1" applyAlignment="1">
      <alignment horizontal="right"/>
    </xf>
    <xf numFmtId="43" fontId="19" fillId="0" borderId="0" xfId="15" applyFont="1" applyAlignment="1">
      <alignment horizontal="left"/>
    </xf>
    <xf numFmtId="187" fontId="5" fillId="0" borderId="7" xfId="15" applyNumberFormat="1" applyFont="1" applyBorder="1" applyAlignment="1">
      <alignment horizontal="right"/>
    </xf>
    <xf numFmtId="187" fontId="5" fillId="0" borderId="10" xfId="15" applyNumberFormat="1" applyFont="1" applyBorder="1" applyAlignment="1">
      <alignment horizontal="right"/>
    </xf>
    <xf numFmtId="187" fontId="5" fillId="0" borderId="11" xfId="15" applyNumberFormat="1" applyFont="1" applyBorder="1" applyAlignment="1">
      <alignment horizontal="right"/>
    </xf>
    <xf numFmtId="187" fontId="5" fillId="0" borderId="8" xfId="15" applyNumberFormat="1" applyFont="1" applyBorder="1" applyAlignment="1">
      <alignment horizontal="right"/>
    </xf>
    <xf numFmtId="43" fontId="5" fillId="0" borderId="82" xfId="15" applyFont="1" applyFill="1" applyBorder="1" applyAlignment="1">
      <alignment horizontal="right"/>
    </xf>
    <xf numFmtId="2" fontId="5" fillId="0" borderId="8" xfId="15" applyNumberFormat="1" applyFont="1" applyBorder="1" applyAlignment="1">
      <alignment horizontal="right"/>
    </xf>
    <xf numFmtId="2" fontId="5" fillId="0" borderId="15" xfId="15" applyNumberFormat="1" applyFont="1" applyFill="1" applyBorder="1" applyAlignment="1">
      <alignment horizontal="right"/>
    </xf>
    <xf numFmtId="43" fontId="5" fillId="0" borderId="61" xfId="15" applyFont="1" applyBorder="1" applyAlignment="1">
      <alignment horizontal="right"/>
    </xf>
    <xf numFmtId="43" fontId="4" fillId="0" borderId="63" xfId="15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top" wrapText="1"/>
    </xf>
    <xf numFmtId="0" fontId="6" fillId="0" borderId="57" xfId="0" applyFont="1" applyFill="1" applyBorder="1" applyAlignment="1">
      <alignment horizontal="center" vertical="top" wrapText="1"/>
    </xf>
    <xf numFmtId="43" fontId="4" fillId="0" borderId="44" xfId="15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43" fontId="4" fillId="0" borderId="84" xfId="15" applyFont="1" applyFill="1" applyBorder="1" applyAlignment="1">
      <alignment horizontal="center" vertical="center" wrapText="1"/>
    </xf>
    <xf numFmtId="43" fontId="5" fillId="0" borderId="85" xfId="15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87" fontId="2" fillId="0" borderId="0" xfId="15" applyNumberFormat="1" applyFont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/>
    </xf>
    <xf numFmtId="188" fontId="4" fillId="0" borderId="84" xfId="15" applyNumberFormat="1" applyFont="1" applyFill="1" applyBorder="1" applyAlignment="1">
      <alignment horizontal="center" vertical="center" wrapText="1"/>
    </xf>
    <xf numFmtId="188" fontId="5" fillId="0" borderId="84" xfId="15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187" fontId="14" fillId="0" borderId="1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2"/>
  <sheetViews>
    <sheetView tabSelected="1" zoomScale="95" zoomScaleNormal="95" workbookViewId="0" topLeftCell="A1">
      <selection activeCell="F7" sqref="F7"/>
    </sheetView>
  </sheetViews>
  <sheetFormatPr defaultColWidth="9.140625" defaultRowHeight="12.75"/>
  <cols>
    <col min="1" max="1" width="29.140625" style="6" customWidth="1"/>
    <col min="2" max="2" width="8.28125" style="187" customWidth="1"/>
    <col min="3" max="3" width="10.421875" style="4" customWidth="1"/>
    <col min="4" max="4" width="12.7109375" style="4" customWidth="1"/>
    <col min="5" max="5" width="11.7109375" style="4" customWidth="1"/>
    <col min="6" max="6" width="11.57421875" style="4" customWidth="1"/>
    <col min="7" max="7" width="12.57421875" style="4" customWidth="1"/>
    <col min="8" max="8" width="8.28125" style="190" customWidth="1"/>
    <col min="9" max="9" width="4.57421875" style="6" customWidth="1"/>
    <col min="10" max="10" width="8.140625" style="6" hidden="1" customWidth="1"/>
    <col min="11" max="11" width="11.7109375" style="191" customWidth="1"/>
    <col min="12" max="12" width="16.57421875" style="6" bestFit="1" customWidth="1"/>
    <col min="13" max="16384" width="9.140625" style="6" customWidth="1"/>
  </cols>
  <sheetData>
    <row r="1" s="1" customFormat="1" ht="23.25"/>
    <row r="2" spans="1:11" s="1" customFormat="1" ht="23.25">
      <c r="A2" s="337" t="s">
        <v>62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26" ht="20.25" customHeight="1">
      <c r="A3" s="2"/>
      <c r="B3" s="2"/>
      <c r="C3" s="3"/>
      <c r="G3" s="345" t="s">
        <v>76</v>
      </c>
      <c r="H3" s="345"/>
      <c r="I3" s="345"/>
      <c r="J3" s="345"/>
      <c r="K3" s="207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7" customFormat="1" ht="29.25" customHeight="1">
      <c r="A4" s="328" t="s">
        <v>0</v>
      </c>
      <c r="B4" s="338" t="s">
        <v>1</v>
      </c>
      <c r="C4" s="340" t="s">
        <v>2</v>
      </c>
      <c r="D4" s="334" t="s">
        <v>3</v>
      </c>
      <c r="E4" s="335"/>
      <c r="F4" s="335"/>
      <c r="G4" s="335"/>
      <c r="H4" s="335"/>
      <c r="I4" s="336"/>
      <c r="J4" s="323" t="s">
        <v>4</v>
      </c>
      <c r="K4" s="323" t="s">
        <v>5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7" customFormat="1" ht="72.75" customHeight="1">
      <c r="A5" s="328"/>
      <c r="B5" s="339"/>
      <c r="C5" s="341"/>
      <c r="D5" s="8" t="s">
        <v>6</v>
      </c>
      <c r="E5" s="9" t="s">
        <v>7</v>
      </c>
      <c r="F5" s="10" t="s">
        <v>8</v>
      </c>
      <c r="G5" s="11" t="s">
        <v>9</v>
      </c>
      <c r="H5" s="343" t="s">
        <v>10</v>
      </c>
      <c r="I5" s="344"/>
      <c r="J5" s="342"/>
      <c r="K5" s="34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25.5" customHeight="1" thickBot="1">
      <c r="A6" s="236" t="s">
        <v>11</v>
      </c>
      <c r="B6" s="237">
        <f>B7+B8+B9+B10+B11</f>
        <v>2607</v>
      </c>
      <c r="C6" s="238">
        <f>C7+C8+C9+C10+C11</f>
        <v>26376</v>
      </c>
      <c r="D6" s="239">
        <f>D7+D8+D9+D10+D11</f>
        <v>3519335.5</v>
      </c>
      <c r="E6" s="240">
        <f>+E8+E9+E10</f>
        <v>215000</v>
      </c>
      <c r="F6" s="241">
        <f>+F8+F9+F10</f>
        <v>945687</v>
      </c>
      <c r="G6" s="239">
        <f>G7+G8+G9+G10+G11</f>
        <v>4711297</v>
      </c>
      <c r="H6" s="242">
        <f aca="true" t="shared" si="0" ref="H6:H14">G6/B6</f>
        <v>1807.1718450326046</v>
      </c>
      <c r="I6" s="243" t="s">
        <v>12</v>
      </c>
      <c r="J6" s="244">
        <f aca="true" t="shared" si="1" ref="J6:J14">C6*100/B6</f>
        <v>1011.7376294591485</v>
      </c>
      <c r="K6" s="245" t="s">
        <v>60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24" customFormat="1" ht="21">
      <c r="A7" s="13" t="s">
        <v>13</v>
      </c>
      <c r="B7" s="14">
        <v>294</v>
      </c>
      <c r="C7" s="15">
        <v>3066</v>
      </c>
      <c r="D7" s="16">
        <v>307654</v>
      </c>
      <c r="E7" s="17" t="s">
        <v>22</v>
      </c>
      <c r="F7" s="126" t="s">
        <v>22</v>
      </c>
      <c r="G7" s="19">
        <v>307654</v>
      </c>
      <c r="H7" s="196">
        <f t="shared" si="0"/>
        <v>1046.4421768707482</v>
      </c>
      <c r="I7" s="103" t="s">
        <v>12</v>
      </c>
      <c r="J7" s="21">
        <f t="shared" si="1"/>
        <v>1042.857142857143</v>
      </c>
      <c r="K7" s="106" t="s">
        <v>60</v>
      </c>
      <c r="L7" s="23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34" customFormat="1" ht="21">
      <c r="A8" s="25" t="s">
        <v>15</v>
      </c>
      <c r="B8" s="26">
        <v>486</v>
      </c>
      <c r="C8" s="27">
        <v>4934</v>
      </c>
      <c r="D8" s="28">
        <v>280121.55</v>
      </c>
      <c r="E8" s="29">
        <v>30000</v>
      </c>
      <c r="F8" s="18">
        <v>58160</v>
      </c>
      <c r="G8" s="30">
        <v>368281.55</v>
      </c>
      <c r="H8" s="30">
        <f t="shared" si="0"/>
        <v>757.7809670781893</v>
      </c>
      <c r="I8" s="27" t="s">
        <v>12</v>
      </c>
      <c r="J8" s="32">
        <f t="shared" si="1"/>
        <v>1015.2263374485597</v>
      </c>
      <c r="K8" s="22" t="s">
        <v>61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34" customFormat="1" ht="21">
      <c r="A9" s="35" t="s">
        <v>16</v>
      </c>
      <c r="B9" s="36">
        <v>937</v>
      </c>
      <c r="C9" s="27">
        <v>9348</v>
      </c>
      <c r="D9" s="37">
        <v>1746089.95</v>
      </c>
      <c r="E9" s="29">
        <v>35000</v>
      </c>
      <c r="F9" s="18">
        <v>289500</v>
      </c>
      <c r="G9" s="30">
        <v>2028287.45</v>
      </c>
      <c r="H9" s="30">
        <f t="shared" si="0"/>
        <v>2164.661099252935</v>
      </c>
      <c r="I9" s="27" t="s">
        <v>12</v>
      </c>
      <c r="J9" s="32">
        <f t="shared" si="1"/>
        <v>997.6520811099253</v>
      </c>
      <c r="K9" s="33" t="s">
        <v>61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s="46" customFormat="1" ht="21">
      <c r="A10" s="38" t="s">
        <v>17</v>
      </c>
      <c r="B10" s="39">
        <v>781</v>
      </c>
      <c r="C10" s="40">
        <v>7114</v>
      </c>
      <c r="D10" s="41">
        <v>1076365</v>
      </c>
      <c r="E10" s="42">
        <v>150000</v>
      </c>
      <c r="F10" s="43">
        <v>598027</v>
      </c>
      <c r="G10" s="44">
        <v>1824392</v>
      </c>
      <c r="H10" s="30">
        <f t="shared" si="0"/>
        <v>2335.969270166453</v>
      </c>
      <c r="I10" s="27" t="s">
        <v>12</v>
      </c>
      <c r="J10" s="32">
        <f t="shared" si="1"/>
        <v>910.8834827144686</v>
      </c>
      <c r="K10" s="33" t="s">
        <v>61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56" customFormat="1" ht="21.75" thickBot="1">
      <c r="A11" s="47" t="s">
        <v>18</v>
      </c>
      <c r="B11" s="48">
        <v>109</v>
      </c>
      <c r="C11" s="49">
        <v>1914</v>
      </c>
      <c r="D11" s="50">
        <v>109105</v>
      </c>
      <c r="E11" s="192">
        <v>93577</v>
      </c>
      <c r="F11" s="308" t="s">
        <v>22</v>
      </c>
      <c r="G11" s="51">
        <v>182682</v>
      </c>
      <c r="H11" s="197">
        <f t="shared" si="0"/>
        <v>1675.9816513761468</v>
      </c>
      <c r="I11" s="53" t="s">
        <v>12</v>
      </c>
      <c r="J11" s="54">
        <f t="shared" si="1"/>
        <v>1755.9633027522937</v>
      </c>
      <c r="K11" s="55" t="s">
        <v>61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58" customFormat="1" ht="21.75" thickBot="1">
      <c r="A12" s="246" t="s">
        <v>19</v>
      </c>
      <c r="B12" s="247">
        <f>B13+B14+B16</f>
        <v>5213</v>
      </c>
      <c r="C12" s="248">
        <f>C13+C14+C16</f>
        <v>45254</v>
      </c>
      <c r="D12" s="249">
        <f>D13+D14+D16</f>
        <v>3503540.7</v>
      </c>
      <c r="E12" s="250" t="s">
        <v>14</v>
      </c>
      <c r="F12" s="251">
        <f>F13+F14</f>
        <v>699461.36</v>
      </c>
      <c r="G12" s="252">
        <f>G13+G14+G16</f>
        <v>4268742.0600000005</v>
      </c>
      <c r="H12" s="253">
        <f t="shared" si="0"/>
        <v>818.8647726836755</v>
      </c>
      <c r="I12" s="254" t="s">
        <v>12</v>
      </c>
      <c r="J12" s="244">
        <f t="shared" si="1"/>
        <v>868.0989833109534</v>
      </c>
      <c r="K12" s="255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21">
      <c r="A13" s="59" t="s">
        <v>20</v>
      </c>
      <c r="B13" s="60">
        <v>2984</v>
      </c>
      <c r="C13" s="61">
        <v>26859</v>
      </c>
      <c r="D13" s="62">
        <v>2515652.7</v>
      </c>
      <c r="E13" s="63">
        <v>31626</v>
      </c>
      <c r="F13" s="64">
        <v>600178.36</v>
      </c>
      <c r="G13" s="65">
        <v>3147457.06</v>
      </c>
      <c r="H13" s="196">
        <f t="shared" si="0"/>
        <v>1054.7778351206434</v>
      </c>
      <c r="I13" s="103" t="s">
        <v>12</v>
      </c>
      <c r="J13" s="21">
        <f t="shared" si="1"/>
        <v>900.1005361930295</v>
      </c>
      <c r="K13" s="6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34" customFormat="1" ht="21">
      <c r="A14" s="25" t="s">
        <v>21</v>
      </c>
      <c r="B14" s="67">
        <v>1120</v>
      </c>
      <c r="C14" s="27">
        <v>6379</v>
      </c>
      <c r="D14" s="68">
        <v>169093</v>
      </c>
      <c r="E14" s="69">
        <v>34114</v>
      </c>
      <c r="F14" s="37">
        <v>99283</v>
      </c>
      <c r="G14" s="37">
        <v>302490</v>
      </c>
      <c r="H14" s="209">
        <f t="shared" si="0"/>
        <v>270.08035714285717</v>
      </c>
      <c r="I14" s="27" t="s">
        <v>12</v>
      </c>
      <c r="J14" s="32">
        <f t="shared" si="1"/>
        <v>569.5535714285714</v>
      </c>
      <c r="K14" s="33" t="s">
        <v>61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34" customFormat="1" ht="21">
      <c r="A15" s="25" t="s">
        <v>64</v>
      </c>
      <c r="B15" s="67">
        <v>0</v>
      </c>
      <c r="C15" s="27">
        <v>0</v>
      </c>
      <c r="D15" s="213">
        <v>0</v>
      </c>
      <c r="E15" s="214">
        <v>0</v>
      </c>
      <c r="F15" s="215">
        <v>0</v>
      </c>
      <c r="G15" s="216">
        <v>0</v>
      </c>
      <c r="H15" s="217">
        <v>0</v>
      </c>
      <c r="I15" s="27" t="s">
        <v>12</v>
      </c>
      <c r="J15" s="72" t="s">
        <v>22</v>
      </c>
      <c r="K15" s="33" t="s">
        <v>22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1.75" thickBot="1">
      <c r="A16" s="59" t="s">
        <v>24</v>
      </c>
      <c r="B16" s="73">
        <v>1109</v>
      </c>
      <c r="C16" s="61">
        <v>12016</v>
      </c>
      <c r="D16" s="62">
        <v>818795</v>
      </c>
      <c r="E16" s="74" t="s">
        <v>22</v>
      </c>
      <c r="F16" s="43" t="s">
        <v>22</v>
      </c>
      <c r="G16" s="75">
        <v>818795</v>
      </c>
      <c r="H16" s="76">
        <f aca="true" t="shared" si="2" ref="H16:H21">G16/B16</f>
        <v>738.3183047790802</v>
      </c>
      <c r="I16" s="210" t="s">
        <v>12</v>
      </c>
      <c r="J16" s="77">
        <f aca="true" t="shared" si="3" ref="J16:J21">C16*100/B16</f>
        <v>1083.4986474301172</v>
      </c>
      <c r="K16" s="45" t="s">
        <v>61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58" customFormat="1" ht="21.75" thickBot="1">
      <c r="A17" s="246" t="s">
        <v>25</v>
      </c>
      <c r="B17" s="247">
        <f>B18</f>
        <v>2532</v>
      </c>
      <c r="C17" s="248">
        <v>9603</v>
      </c>
      <c r="D17" s="252">
        <f>D18</f>
        <v>1731743.47</v>
      </c>
      <c r="E17" s="250" t="s">
        <v>14</v>
      </c>
      <c r="F17" s="251">
        <f>F18</f>
        <v>229500</v>
      </c>
      <c r="G17" s="256">
        <f>G18</f>
        <v>2174939.97</v>
      </c>
      <c r="H17" s="242">
        <f t="shared" si="2"/>
        <v>858.9810308056873</v>
      </c>
      <c r="I17" s="248" t="s">
        <v>12</v>
      </c>
      <c r="J17" s="257">
        <f t="shared" si="3"/>
        <v>379.2654028436019</v>
      </c>
      <c r="K17" s="255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s="87" customFormat="1" ht="21.75" thickBot="1">
      <c r="A18" s="78" t="s">
        <v>26</v>
      </c>
      <c r="B18" s="79">
        <v>2532</v>
      </c>
      <c r="C18" s="80">
        <v>6939</v>
      </c>
      <c r="D18" s="81">
        <v>1731743.47</v>
      </c>
      <c r="E18" s="82">
        <v>213696.5</v>
      </c>
      <c r="F18" s="83">
        <v>229500</v>
      </c>
      <c r="G18" s="84">
        <v>2174939.97</v>
      </c>
      <c r="H18" s="85">
        <f t="shared" si="2"/>
        <v>858.9810308056873</v>
      </c>
      <c r="I18" s="210" t="s">
        <v>12</v>
      </c>
      <c r="J18" s="32">
        <f t="shared" si="3"/>
        <v>274.0521327014218</v>
      </c>
      <c r="K18" s="86" t="s">
        <v>61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58" customFormat="1" ht="21.75" thickBot="1">
      <c r="A19" s="246" t="s">
        <v>27</v>
      </c>
      <c r="B19" s="247">
        <f>B20+B21+B22</f>
        <v>3067</v>
      </c>
      <c r="C19" s="258">
        <f>C20+C21</f>
        <v>17619</v>
      </c>
      <c r="D19" s="252">
        <f>D20+D21</f>
        <v>1205411.58</v>
      </c>
      <c r="E19" s="250">
        <f>E20</f>
        <v>60000</v>
      </c>
      <c r="F19" s="250">
        <f>F20+F21</f>
        <v>627931.9</v>
      </c>
      <c r="G19" s="250">
        <f>G20+G21</f>
        <v>1893343.48</v>
      </c>
      <c r="H19" s="242">
        <f t="shared" si="2"/>
        <v>617.3275122269318</v>
      </c>
      <c r="I19" s="248" t="s">
        <v>12</v>
      </c>
      <c r="J19" s="257">
        <f t="shared" si="3"/>
        <v>574.4701662862732</v>
      </c>
      <c r="K19" s="255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s="24" customFormat="1" ht="21">
      <c r="A20" s="13" t="s">
        <v>28</v>
      </c>
      <c r="B20" s="88">
        <v>457</v>
      </c>
      <c r="C20" s="89">
        <v>5509</v>
      </c>
      <c r="D20" s="16">
        <v>627225.58</v>
      </c>
      <c r="E20" s="90">
        <v>60000</v>
      </c>
      <c r="F20" s="16">
        <v>82427.9</v>
      </c>
      <c r="G20" s="91">
        <f>D20+E20+F20</f>
        <v>769653.48</v>
      </c>
      <c r="H20" s="142">
        <f t="shared" si="2"/>
        <v>1684.143282275711</v>
      </c>
      <c r="I20" s="61" t="s">
        <v>12</v>
      </c>
      <c r="J20" s="32">
        <f t="shared" si="3"/>
        <v>1205.4704595185995</v>
      </c>
      <c r="K20" s="2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34" customFormat="1" ht="21">
      <c r="A21" s="25" t="s">
        <v>29</v>
      </c>
      <c r="B21" s="67">
        <v>1209</v>
      </c>
      <c r="C21" s="92">
        <v>12110</v>
      </c>
      <c r="D21" s="37">
        <v>578186</v>
      </c>
      <c r="E21" s="93" t="s">
        <v>22</v>
      </c>
      <c r="F21" s="37">
        <v>545504</v>
      </c>
      <c r="G21" s="37">
        <v>1123690</v>
      </c>
      <c r="H21" s="198">
        <f t="shared" si="2"/>
        <v>929.4375516956162</v>
      </c>
      <c r="I21" s="27" t="s">
        <v>12</v>
      </c>
      <c r="J21" s="32">
        <f t="shared" si="3"/>
        <v>1001.6542597187758</v>
      </c>
      <c r="K21" s="33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46" customFormat="1" ht="27" thickBot="1">
      <c r="A22" s="38" t="s">
        <v>65</v>
      </c>
      <c r="B22" s="73">
        <v>1401</v>
      </c>
      <c r="C22" s="40">
        <v>0</v>
      </c>
      <c r="D22" s="94">
        <v>0</v>
      </c>
      <c r="E22" s="95">
        <v>0</v>
      </c>
      <c r="F22" s="96">
        <v>0</v>
      </c>
      <c r="G22" s="97">
        <v>0</v>
      </c>
      <c r="H22" s="218">
        <v>0</v>
      </c>
      <c r="I22" s="53" t="s">
        <v>12</v>
      </c>
      <c r="J22" s="54" t="s">
        <v>22</v>
      </c>
      <c r="K22" s="45" t="s">
        <v>22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99" customFormat="1" ht="21">
      <c r="A23" s="259" t="s">
        <v>30</v>
      </c>
      <c r="B23" s="260"/>
      <c r="C23" s="261"/>
      <c r="D23" s="262"/>
      <c r="E23" s="261"/>
      <c r="F23" s="263"/>
      <c r="G23" s="264"/>
      <c r="H23" s="265"/>
      <c r="I23" s="266"/>
      <c r="J23" s="267" t="s">
        <v>23</v>
      </c>
      <c r="K23" s="268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100" customFormat="1" ht="21.75" thickBot="1">
      <c r="A24" s="269" t="s">
        <v>31</v>
      </c>
      <c r="B24" s="270">
        <f>B25+B26+B27+B28</f>
        <v>6682</v>
      </c>
      <c r="C24" s="271">
        <f>C25+C26</f>
        <v>21275</v>
      </c>
      <c r="D24" s="272">
        <f>D25+D26</f>
        <v>368127</v>
      </c>
      <c r="E24" s="273" t="s">
        <v>14</v>
      </c>
      <c r="F24" s="274">
        <f>F25+F27</f>
        <v>362540.55</v>
      </c>
      <c r="G24" s="275">
        <f>G25+G26</f>
        <v>494127</v>
      </c>
      <c r="H24" s="276">
        <f>G24/B24</f>
        <v>73.94896737503741</v>
      </c>
      <c r="I24" s="277" t="s">
        <v>12</v>
      </c>
      <c r="J24" s="278">
        <f>C24*100/B24</f>
        <v>318.39269679736606</v>
      </c>
      <c r="K24" s="279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s="107" customFormat="1" ht="21">
      <c r="A25" s="101" t="s">
        <v>32</v>
      </c>
      <c r="B25" s="102">
        <v>2948</v>
      </c>
      <c r="C25" s="103">
        <v>17213</v>
      </c>
      <c r="D25" s="104">
        <v>118846</v>
      </c>
      <c r="E25" s="105" t="s">
        <v>22</v>
      </c>
      <c r="F25" s="104">
        <v>126000</v>
      </c>
      <c r="G25" s="105">
        <v>244846</v>
      </c>
      <c r="H25" s="20">
        <f>G25/B25</f>
        <v>83.05495251017639</v>
      </c>
      <c r="I25" s="61" t="s">
        <v>12</v>
      </c>
      <c r="J25" s="32">
        <f>C25*100/B25</f>
        <v>583.8873812754409</v>
      </c>
      <c r="K25" s="98" t="s">
        <v>61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34" customFormat="1" ht="21">
      <c r="A26" s="25" t="s">
        <v>33</v>
      </c>
      <c r="B26" s="108">
        <v>383</v>
      </c>
      <c r="C26" s="27">
        <v>4062</v>
      </c>
      <c r="D26" s="37">
        <v>249281</v>
      </c>
      <c r="E26" s="71" t="s">
        <v>22</v>
      </c>
      <c r="F26" s="37" t="s">
        <v>22</v>
      </c>
      <c r="G26" s="71">
        <v>249281</v>
      </c>
      <c r="H26" s="31">
        <f>G26/B26</f>
        <v>650.8642297650131</v>
      </c>
      <c r="I26" s="27" t="s">
        <v>12</v>
      </c>
      <c r="J26" s="32">
        <f>C26*100/B26</f>
        <v>1060.574412532637</v>
      </c>
      <c r="K26" s="33" t="s">
        <v>61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4" customFormat="1" ht="21">
      <c r="A27" s="25" t="s">
        <v>66</v>
      </c>
      <c r="B27" s="109">
        <v>1088</v>
      </c>
      <c r="C27" s="27">
        <v>13923</v>
      </c>
      <c r="D27" s="28">
        <v>563199.1</v>
      </c>
      <c r="E27" s="110" t="s">
        <v>22</v>
      </c>
      <c r="F27" s="28">
        <v>236540.55</v>
      </c>
      <c r="G27" s="110">
        <v>799739.65</v>
      </c>
      <c r="H27" s="31">
        <f>G27/B27</f>
        <v>735.054825367647</v>
      </c>
      <c r="I27" s="27" t="s">
        <v>12</v>
      </c>
      <c r="J27" s="32" t="s">
        <v>22</v>
      </c>
      <c r="K27" s="33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34" customFormat="1" ht="27" thickBot="1">
      <c r="A28" s="111" t="s">
        <v>67</v>
      </c>
      <c r="B28" s="112">
        <v>2263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218">
        <v>0</v>
      </c>
      <c r="I28" s="40" t="s">
        <v>12</v>
      </c>
      <c r="J28" s="54" t="s">
        <v>22</v>
      </c>
      <c r="K28" s="4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115" customFormat="1" ht="21.75" thickBot="1">
      <c r="A29" s="280" t="s">
        <v>34</v>
      </c>
      <c r="B29" s="281">
        <f aca="true" t="shared" si="4" ref="B29:G29">B30</f>
        <v>2212</v>
      </c>
      <c r="C29" s="248">
        <v>37431</v>
      </c>
      <c r="D29" s="282">
        <f t="shared" si="4"/>
        <v>115000</v>
      </c>
      <c r="E29" s="283" t="str">
        <f t="shared" si="4"/>
        <v> -</v>
      </c>
      <c r="F29" s="284" t="str">
        <f t="shared" si="4"/>
        <v> -</v>
      </c>
      <c r="G29" s="285">
        <f t="shared" si="4"/>
        <v>115000</v>
      </c>
      <c r="H29" s="242">
        <f aca="true" t="shared" si="5" ref="H29:H36">G29/B29</f>
        <v>51.98915009041591</v>
      </c>
      <c r="I29" s="286" t="s">
        <v>12</v>
      </c>
      <c r="J29" s="287">
        <f aca="true" t="shared" si="6" ref="J29:J35">C29*100/B29</f>
        <v>1692.1790235081373</v>
      </c>
      <c r="K29" s="246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s="123" customFormat="1" ht="21.75" thickBot="1">
      <c r="A30" s="116" t="s">
        <v>35</v>
      </c>
      <c r="B30" s="117">
        <v>2212</v>
      </c>
      <c r="C30" s="118">
        <v>37431</v>
      </c>
      <c r="D30" s="305">
        <v>115000</v>
      </c>
      <c r="E30" s="305" t="s">
        <v>22</v>
      </c>
      <c r="F30" s="305" t="s">
        <v>22</v>
      </c>
      <c r="G30" s="305">
        <f>D30</f>
        <v>115000</v>
      </c>
      <c r="H30" s="313">
        <f t="shared" si="5"/>
        <v>51.98915009041591</v>
      </c>
      <c r="I30" s="120"/>
      <c r="J30" s="121">
        <f t="shared" si="6"/>
        <v>1692.1790235081373</v>
      </c>
      <c r="K30" s="122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7" customFormat="1" ht="30" customHeight="1" thickBot="1">
      <c r="A31" s="246" t="s">
        <v>36</v>
      </c>
      <c r="B31" s="247">
        <f>B32+B33+B34+B35</f>
        <v>4548</v>
      </c>
      <c r="C31" s="288">
        <v>0</v>
      </c>
      <c r="D31" s="252">
        <f>D32+D33+D34+D35</f>
        <v>841463</v>
      </c>
      <c r="E31" s="289" t="s">
        <v>22</v>
      </c>
      <c r="F31" s="252">
        <f>F32</f>
        <v>104821</v>
      </c>
      <c r="G31" s="283">
        <f>D31+F31</f>
        <v>946284</v>
      </c>
      <c r="H31" s="253">
        <f t="shared" si="5"/>
        <v>208.06596306068602</v>
      </c>
      <c r="I31" s="248" t="s">
        <v>12</v>
      </c>
      <c r="J31" s="257">
        <f t="shared" si="6"/>
        <v>0</v>
      </c>
      <c r="K31" s="290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25" customFormat="1" ht="21.75" customHeight="1" thickBot="1">
      <c r="A32" s="124" t="s">
        <v>37</v>
      </c>
      <c r="B32" s="88">
        <v>658</v>
      </c>
      <c r="C32" s="15">
        <v>1238</v>
      </c>
      <c r="D32" s="315">
        <v>384829</v>
      </c>
      <c r="E32" s="316">
        <v>19968</v>
      </c>
      <c r="F32" s="317">
        <v>104821</v>
      </c>
      <c r="G32" s="318">
        <f>D32+E32+F32</f>
        <v>509618</v>
      </c>
      <c r="H32" s="319">
        <f t="shared" si="5"/>
        <v>774.4954407294833</v>
      </c>
      <c r="I32" s="61" t="s">
        <v>12</v>
      </c>
      <c r="J32" s="32">
        <f t="shared" si="6"/>
        <v>188.14589665653494</v>
      </c>
      <c r="K32" s="22" t="s">
        <v>61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87" customFormat="1" ht="21.75" thickBot="1">
      <c r="A33" s="25" t="s">
        <v>38</v>
      </c>
      <c r="B33" s="88">
        <v>2572</v>
      </c>
      <c r="C33" s="27">
        <v>6900</v>
      </c>
      <c r="D33" s="147">
        <v>11500</v>
      </c>
      <c r="E33" s="306" t="s">
        <v>22</v>
      </c>
      <c r="F33" s="307" t="s">
        <v>22</v>
      </c>
      <c r="G33" s="209">
        <v>11500</v>
      </c>
      <c r="H33" s="321">
        <f t="shared" si="5"/>
        <v>4.471228615863142</v>
      </c>
      <c r="I33" s="27" t="s">
        <v>12</v>
      </c>
      <c r="J33" s="32">
        <f t="shared" si="6"/>
        <v>268.2737169517885</v>
      </c>
      <c r="K33" s="33" t="s">
        <v>60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1">
      <c r="A34" s="13" t="s">
        <v>39</v>
      </c>
      <c r="B34" s="88">
        <v>370</v>
      </c>
      <c r="C34" s="27">
        <v>2869</v>
      </c>
      <c r="D34" s="37">
        <v>218716</v>
      </c>
      <c r="E34" s="70" t="s">
        <v>22</v>
      </c>
      <c r="F34" s="126" t="s">
        <v>22</v>
      </c>
      <c r="G34" s="30">
        <v>218716</v>
      </c>
      <c r="H34" s="320">
        <f t="shared" si="5"/>
        <v>591.1243243243243</v>
      </c>
      <c r="I34" s="208">
        <v>0.041666666666666664</v>
      </c>
      <c r="J34" s="32">
        <f t="shared" si="6"/>
        <v>775.4054054054054</v>
      </c>
      <c r="K34" s="33" t="s">
        <v>61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1">
      <c r="A35" s="38" t="s">
        <v>40</v>
      </c>
      <c r="B35" s="73">
        <v>948</v>
      </c>
      <c r="C35" s="40">
        <v>1622</v>
      </c>
      <c r="D35" s="219">
        <v>226418</v>
      </c>
      <c r="E35" s="17" t="s">
        <v>22</v>
      </c>
      <c r="F35" s="307">
        <v>115000</v>
      </c>
      <c r="G35" s="220">
        <f>D35+F35</f>
        <v>341418</v>
      </c>
      <c r="H35" s="198">
        <f t="shared" si="5"/>
        <v>360.1455696202532</v>
      </c>
      <c r="I35" s="27" t="s">
        <v>12</v>
      </c>
      <c r="J35" s="32">
        <f t="shared" si="6"/>
        <v>171.0970464135021</v>
      </c>
      <c r="K35" s="45" t="s">
        <v>61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46" customFormat="1" ht="21">
      <c r="A36" s="199" t="s">
        <v>63</v>
      </c>
      <c r="B36" s="200">
        <v>941</v>
      </c>
      <c r="C36" s="158" t="s">
        <v>22</v>
      </c>
      <c r="D36" s="201">
        <v>28999</v>
      </c>
      <c r="E36" s="202" t="s">
        <v>22</v>
      </c>
      <c r="F36" s="203">
        <v>17000</v>
      </c>
      <c r="G36" s="204">
        <v>45999</v>
      </c>
      <c r="H36" s="309">
        <f t="shared" si="5"/>
        <v>48.88310308182784</v>
      </c>
      <c r="I36" s="158" t="s">
        <v>12</v>
      </c>
      <c r="J36" s="205" t="s">
        <v>22</v>
      </c>
      <c r="K36" s="206"/>
      <c r="L36" s="21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30" s="125" customFormat="1" ht="21">
      <c r="A37" s="193"/>
      <c r="B37" s="177"/>
      <c r="C37" s="171"/>
      <c r="D37" s="171"/>
      <c r="E37" s="171"/>
      <c r="F37" s="171"/>
      <c r="G37" s="171"/>
      <c r="H37" s="194"/>
      <c r="I37" s="195"/>
      <c r="J37" s="195"/>
      <c r="K37" s="193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11" s="5" customFormat="1" ht="21">
      <c r="A38" s="129"/>
      <c r="B38" s="130"/>
      <c r="C38" s="119"/>
      <c r="D38" s="119"/>
      <c r="E38" s="119"/>
      <c r="F38" s="119"/>
      <c r="G38" s="119"/>
      <c r="H38" s="131"/>
      <c r="I38" s="132"/>
      <c r="J38" s="132"/>
      <c r="K38" s="129"/>
    </row>
    <row r="39" spans="1:11" s="5" customFormat="1" ht="21">
      <c r="A39" s="328" t="s">
        <v>0</v>
      </c>
      <c r="B39" s="330" t="s">
        <v>1</v>
      </c>
      <c r="C39" s="332" t="s">
        <v>2</v>
      </c>
      <c r="D39" s="334" t="s">
        <v>3</v>
      </c>
      <c r="E39" s="335"/>
      <c r="F39" s="335"/>
      <c r="G39" s="335"/>
      <c r="H39" s="335"/>
      <c r="I39" s="336"/>
      <c r="J39" s="323" t="s">
        <v>4</v>
      </c>
      <c r="K39" s="323" t="s">
        <v>5</v>
      </c>
    </row>
    <row r="40" spans="1:26" s="137" customFormat="1" ht="84.75" customHeight="1" thickBot="1">
      <c r="A40" s="329"/>
      <c r="B40" s="331"/>
      <c r="C40" s="333"/>
      <c r="D40" s="133" t="s">
        <v>41</v>
      </c>
      <c r="E40" s="134" t="s">
        <v>7</v>
      </c>
      <c r="F40" s="135" t="s">
        <v>8</v>
      </c>
      <c r="G40" s="136" t="s">
        <v>9</v>
      </c>
      <c r="H40" s="325" t="s">
        <v>10</v>
      </c>
      <c r="I40" s="326"/>
      <c r="J40" s="324"/>
      <c r="K40" s="32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1">
      <c r="A41" s="259" t="s">
        <v>42</v>
      </c>
      <c r="B41" s="291"/>
      <c r="C41" s="292"/>
      <c r="D41" s="293"/>
      <c r="E41" s="292"/>
      <c r="F41" s="294"/>
      <c r="G41" s="295"/>
      <c r="H41" s="296"/>
      <c r="I41" s="297"/>
      <c r="J41" s="298" t="s">
        <v>23</v>
      </c>
      <c r="K41" s="259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1.75" thickBot="1">
      <c r="A42" s="269" t="s">
        <v>43</v>
      </c>
      <c r="B42" s="270">
        <f>B43</f>
        <v>129</v>
      </c>
      <c r="C42" s="271">
        <v>0</v>
      </c>
      <c r="D42" s="272">
        <f>D43</f>
        <v>74104</v>
      </c>
      <c r="E42" s="299">
        <v>0</v>
      </c>
      <c r="F42" s="300">
        <v>0</v>
      </c>
      <c r="G42" s="275">
        <f>G43</f>
        <v>74104</v>
      </c>
      <c r="H42" s="276">
        <f>G42/B42</f>
        <v>574.4496124031008</v>
      </c>
      <c r="I42" s="301" t="s">
        <v>12</v>
      </c>
      <c r="J42" s="278">
        <f>C42*100/B42</f>
        <v>0</v>
      </c>
      <c r="K42" s="279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141" customFormat="1" ht="21.75" thickBot="1">
      <c r="A43" s="78" t="s">
        <v>44</v>
      </c>
      <c r="B43" s="79">
        <v>129</v>
      </c>
      <c r="C43" s="138">
        <v>1130</v>
      </c>
      <c r="D43" s="221">
        <v>74104</v>
      </c>
      <c r="E43" s="139" t="s">
        <v>74</v>
      </c>
      <c r="F43" s="140" t="s">
        <v>22</v>
      </c>
      <c r="G43" s="222">
        <f>D43</f>
        <v>74104</v>
      </c>
      <c r="H43" s="223">
        <f>G43/B43</f>
        <v>574.4496124031008</v>
      </c>
      <c r="I43" s="80"/>
      <c r="J43" s="77"/>
      <c r="K43" s="86" t="s">
        <v>75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s="100" customFormat="1" ht="21.75" thickBot="1">
      <c r="A44" s="246" t="s">
        <v>45</v>
      </c>
      <c r="B44" s="247">
        <f>B45</f>
        <v>686</v>
      </c>
      <c r="C44" s="248">
        <f>C45</f>
        <v>1505</v>
      </c>
      <c r="D44" s="252">
        <f>D45</f>
        <v>290400</v>
      </c>
      <c r="E44" s="251">
        <f>E45</f>
        <v>7000</v>
      </c>
      <c r="F44" s="302">
        <v>0</v>
      </c>
      <c r="G44" s="256">
        <f>G45</f>
        <v>297400</v>
      </c>
      <c r="H44" s="276">
        <f>G44/B44</f>
        <v>433.5276967930029</v>
      </c>
      <c r="I44" s="248" t="s">
        <v>12</v>
      </c>
      <c r="J44" s="257">
        <f>C44*100/B44</f>
        <v>219.3877551020408</v>
      </c>
      <c r="K44" s="290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s="87" customFormat="1" ht="21.75" thickBot="1">
      <c r="A45" s="13" t="s">
        <v>46</v>
      </c>
      <c r="B45" s="88">
        <v>686</v>
      </c>
      <c r="C45" s="15">
        <v>1505</v>
      </c>
      <c r="D45" s="104">
        <v>290400</v>
      </c>
      <c r="E45" s="90">
        <v>7000</v>
      </c>
      <c r="F45" s="126" t="s">
        <v>22</v>
      </c>
      <c r="G45" s="19">
        <v>297400</v>
      </c>
      <c r="H45" s="142">
        <f>G45/B45</f>
        <v>433.5276967930029</v>
      </c>
      <c r="I45" s="61" t="s">
        <v>12</v>
      </c>
      <c r="J45" s="32"/>
      <c r="K45" s="22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99" customFormat="1" ht="21.75" thickBot="1">
      <c r="A46" s="59" t="s">
        <v>68</v>
      </c>
      <c r="B46" s="143">
        <v>0</v>
      </c>
      <c r="C46" s="40">
        <v>0</v>
      </c>
      <c r="D46" s="94">
        <v>0</v>
      </c>
      <c r="E46" s="74">
        <v>0</v>
      </c>
      <c r="F46" s="127">
        <v>0</v>
      </c>
      <c r="G46" s="97">
        <v>0</v>
      </c>
      <c r="H46" s="224">
        <v>0</v>
      </c>
      <c r="I46" s="211"/>
      <c r="J46" s="32"/>
      <c r="K46" s="6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46" customFormat="1" ht="24" hidden="1" thickBot="1">
      <c r="A47" s="38" t="s">
        <v>47</v>
      </c>
      <c r="B47" s="73" t="s">
        <v>14</v>
      </c>
      <c r="C47" s="144" t="s">
        <v>22</v>
      </c>
      <c r="D47" s="145" t="s">
        <v>14</v>
      </c>
      <c r="E47" s="146" t="s">
        <v>14</v>
      </c>
      <c r="F47" s="113" t="s">
        <v>14</v>
      </c>
      <c r="G47" s="128" t="s">
        <v>14</v>
      </c>
      <c r="H47" s="52"/>
      <c r="I47" s="114"/>
      <c r="J47" s="54" t="s">
        <v>22</v>
      </c>
      <c r="K47" s="45" t="s">
        <v>22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3" s="87" customFormat="1" ht="21.75" thickBot="1">
      <c r="A48" s="246" t="s">
        <v>48</v>
      </c>
      <c r="B48" s="247">
        <f>B49+B50+B51+B52+B53</f>
        <v>27536</v>
      </c>
      <c r="C48" s="248">
        <f>C49+C50+C51+C52+C53</f>
        <v>189528</v>
      </c>
      <c r="D48" s="282">
        <f>D49+D50+D51+D52+D53</f>
        <v>12165222.72</v>
      </c>
      <c r="E48" s="251">
        <f>E49</f>
        <v>734278</v>
      </c>
      <c r="F48" s="282">
        <f>F53</f>
        <v>218223</v>
      </c>
      <c r="G48" s="303">
        <f>G49+G50+G51+G52+G53</f>
        <v>13120724.72</v>
      </c>
      <c r="H48" s="253">
        <f>G48/B48</f>
        <v>476.4934892504358</v>
      </c>
      <c r="I48" s="248" t="s">
        <v>12</v>
      </c>
      <c r="J48" s="287">
        <f>C48*100/B48</f>
        <v>688.2916908773968</v>
      </c>
      <c r="K48" s="25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6" s="150" customFormat="1" ht="21.75" thickBot="1">
      <c r="A49" s="13" t="s">
        <v>49</v>
      </c>
      <c r="B49" s="88">
        <v>14159</v>
      </c>
      <c r="C49" s="15">
        <v>58321</v>
      </c>
      <c r="D49" s="147">
        <v>7745712</v>
      </c>
      <c r="E49" s="90">
        <v>734278</v>
      </c>
      <c r="F49" s="18" t="s">
        <v>22</v>
      </c>
      <c r="G49" s="148">
        <v>8479991</v>
      </c>
      <c r="H49" s="149">
        <f>G49/B49</f>
        <v>598.9117169291617</v>
      </c>
      <c r="I49" s="61" t="s">
        <v>12</v>
      </c>
      <c r="J49" s="32"/>
      <c r="K49" s="66" t="s">
        <v>61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58" customFormat="1" ht="21.75" thickBot="1">
      <c r="A50" s="151" t="s">
        <v>50</v>
      </c>
      <c r="B50" s="67">
        <v>7450</v>
      </c>
      <c r="C50" s="27">
        <v>79902</v>
      </c>
      <c r="D50" s="37">
        <v>2335746.55</v>
      </c>
      <c r="E50" s="70" t="s">
        <v>22</v>
      </c>
      <c r="F50" s="69" t="s">
        <v>22</v>
      </c>
      <c r="G50" s="152">
        <v>2335746.55</v>
      </c>
      <c r="H50" s="31">
        <v>313.52</v>
      </c>
      <c r="I50" s="27" t="s">
        <v>12</v>
      </c>
      <c r="J50" s="32"/>
      <c r="K50" s="33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21">
      <c r="A51" s="153" t="s">
        <v>51</v>
      </c>
      <c r="B51" s="73">
        <v>2263</v>
      </c>
      <c r="C51" s="40">
        <v>18087</v>
      </c>
      <c r="D51" s="41">
        <v>873523</v>
      </c>
      <c r="E51" s="95" t="s">
        <v>22</v>
      </c>
      <c r="F51" s="154" t="s">
        <v>22</v>
      </c>
      <c r="G51" s="155">
        <v>873523</v>
      </c>
      <c r="H51" s="149">
        <f aca="true" t="shared" si="7" ref="H51:H59">G51/B51</f>
        <v>386.00220945647374</v>
      </c>
      <c r="I51" s="27" t="s">
        <v>12</v>
      </c>
      <c r="J51" s="32"/>
      <c r="K51" s="45" t="s">
        <v>60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34" customFormat="1" ht="21">
      <c r="A52" s="25" t="s">
        <v>52</v>
      </c>
      <c r="B52" s="67">
        <v>2263</v>
      </c>
      <c r="C52" s="27">
        <v>18475</v>
      </c>
      <c r="D52" s="37">
        <v>987769.68</v>
      </c>
      <c r="E52" s="29" t="s">
        <v>22</v>
      </c>
      <c r="F52" s="71" t="s">
        <v>22</v>
      </c>
      <c r="G52" s="152">
        <f>D52</f>
        <v>987769.68</v>
      </c>
      <c r="H52" s="149">
        <f t="shared" si="7"/>
        <v>436.48682280159085</v>
      </c>
      <c r="I52" s="27" t="s">
        <v>12</v>
      </c>
      <c r="J52" s="32"/>
      <c r="K52" s="33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46" customFormat="1" ht="21">
      <c r="A53" s="38" t="s">
        <v>53</v>
      </c>
      <c r="B53" s="73">
        <v>1401</v>
      </c>
      <c r="C53" s="40">
        <v>14743</v>
      </c>
      <c r="D53" s="156">
        <v>222471.49</v>
      </c>
      <c r="E53" s="146">
        <v>0</v>
      </c>
      <c r="F53" s="94">
        <v>218223</v>
      </c>
      <c r="G53" s="157">
        <v>443694.49</v>
      </c>
      <c r="H53" s="52">
        <f t="shared" si="7"/>
        <v>316.6984225553176</v>
      </c>
      <c r="I53" s="158" t="s">
        <v>12</v>
      </c>
      <c r="J53" s="77"/>
      <c r="K53" s="66" t="s">
        <v>60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164" customFormat="1" ht="21">
      <c r="A54" s="159" t="s">
        <v>54</v>
      </c>
      <c r="B54" s="160">
        <v>14159</v>
      </c>
      <c r="C54" s="161">
        <f>C7+C8+C9+C10+C11+C13+C18+C20+C21+C25+C26+C32+C34+C49</f>
        <v>161496</v>
      </c>
      <c r="D54" s="161">
        <f>D7+D8+D9+D10+D11+D13+D18+D20+D21+D25+D26+D32+D34+D49</f>
        <v>17689527.25</v>
      </c>
      <c r="E54" s="161">
        <f>E8+E9+E10+E11+E13+E18+E20+E32+E49</f>
        <v>1368145.5</v>
      </c>
      <c r="F54" s="161">
        <f>F8+F9+F10+F13+F18+F20+F32+F25</f>
        <v>2088614.2599999998</v>
      </c>
      <c r="G54" s="161">
        <f>G7+G8+G9+G10+G11+G13+G18+G20+G21+G25+G26+G32+G34+G49</f>
        <v>21629489.51</v>
      </c>
      <c r="H54" s="322">
        <f t="shared" si="7"/>
        <v>1527.614203686701</v>
      </c>
      <c r="I54" s="15" t="s">
        <v>12</v>
      </c>
      <c r="J54" s="162"/>
      <c r="K54" s="163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25"/>
      <c r="Y54" s="125"/>
      <c r="Z54" s="125"/>
    </row>
    <row r="55" spans="1:26" s="34" customFormat="1" ht="21">
      <c r="A55" s="25" t="s">
        <v>55</v>
      </c>
      <c r="B55" s="67">
        <v>7791</v>
      </c>
      <c r="C55" s="27">
        <f>C14+C30+C33+C35+C43+C45+C50</f>
        <v>134869</v>
      </c>
      <c r="D55" s="27">
        <f>D14+D30+D33+D35+D43+D45+D50</f>
        <v>3222261.55</v>
      </c>
      <c r="E55" s="310">
        <f>E14+E45</f>
        <v>41114</v>
      </c>
      <c r="F55" s="311">
        <f>F14+F35</f>
        <v>214283</v>
      </c>
      <c r="G55" s="27">
        <f>G14+G30+G33+G35+G43+G45+G50</f>
        <v>3477658.55</v>
      </c>
      <c r="H55" s="52">
        <f t="shared" si="7"/>
        <v>446.3687010653318</v>
      </c>
      <c r="I55" s="27" t="s">
        <v>12</v>
      </c>
      <c r="J55" s="32"/>
      <c r="K55" s="33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34" customFormat="1" ht="21">
      <c r="A56" s="25" t="s">
        <v>56</v>
      </c>
      <c r="B56" s="67">
        <v>2197</v>
      </c>
      <c r="C56" s="27">
        <f>C16+C52</f>
        <v>30491</v>
      </c>
      <c r="D56" s="27">
        <f>D16+D52</f>
        <v>1806564.6800000002</v>
      </c>
      <c r="E56" s="27" t="s">
        <v>22</v>
      </c>
      <c r="F56" s="27" t="s">
        <v>22</v>
      </c>
      <c r="G56" s="27">
        <f>G16+G52</f>
        <v>1806564.6800000002</v>
      </c>
      <c r="H56" s="52">
        <f t="shared" si="7"/>
        <v>822.2870641784252</v>
      </c>
      <c r="I56" s="92" t="s">
        <v>12</v>
      </c>
      <c r="J56" s="32"/>
      <c r="K56" s="33" t="s">
        <v>61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s="34" customFormat="1" ht="21">
      <c r="A57" s="25" t="s">
        <v>57</v>
      </c>
      <c r="B57" s="67">
        <v>2263</v>
      </c>
      <c r="C57" s="27">
        <f>C51</f>
        <v>18087</v>
      </c>
      <c r="D57" s="27">
        <f>D51</f>
        <v>873523</v>
      </c>
      <c r="E57" s="27" t="s">
        <v>22</v>
      </c>
      <c r="F57" s="27" t="s">
        <v>22</v>
      </c>
      <c r="G57" s="27">
        <f>G51</f>
        <v>873523</v>
      </c>
      <c r="H57" s="52">
        <f t="shared" si="7"/>
        <v>386.00220945647374</v>
      </c>
      <c r="I57" s="27" t="s">
        <v>12</v>
      </c>
      <c r="J57" s="32"/>
      <c r="K57" s="66" t="s">
        <v>60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s="46" customFormat="1" ht="21.75" thickBot="1">
      <c r="A58" s="38" t="s">
        <v>58</v>
      </c>
      <c r="B58" s="73">
        <v>1401</v>
      </c>
      <c r="C58" s="40">
        <f>C53</f>
        <v>14743</v>
      </c>
      <c r="D58" s="77">
        <f>D53</f>
        <v>222471.49</v>
      </c>
      <c r="E58" s="304" t="s">
        <v>22</v>
      </c>
      <c r="F58" s="77">
        <f>F53</f>
        <v>218223</v>
      </c>
      <c r="G58" s="304">
        <f>G53</f>
        <v>443694.49</v>
      </c>
      <c r="H58" s="52">
        <f t="shared" si="7"/>
        <v>316.6984225553176</v>
      </c>
      <c r="I58" s="40" t="s">
        <v>12</v>
      </c>
      <c r="J58" s="77"/>
      <c r="K58" s="66" t="s">
        <v>60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3" s="235" customFormat="1" ht="21.75" thickBot="1">
      <c r="A59" s="225" t="s">
        <v>59</v>
      </c>
      <c r="B59" s="226">
        <f aca="true" t="shared" si="8" ref="B59:G59">SUM(B54:B58)</f>
        <v>27811</v>
      </c>
      <c r="C59" s="227">
        <f t="shared" si="8"/>
        <v>359686</v>
      </c>
      <c r="D59" s="228">
        <f t="shared" si="8"/>
        <v>23814347.97</v>
      </c>
      <c r="E59" s="229">
        <f t="shared" si="8"/>
        <v>1409259.5</v>
      </c>
      <c r="F59" s="230">
        <f t="shared" si="8"/>
        <v>2521120.26</v>
      </c>
      <c r="G59" s="231">
        <f t="shared" si="8"/>
        <v>28230930.23</v>
      </c>
      <c r="H59" s="231">
        <f t="shared" si="7"/>
        <v>1015.0994293624825</v>
      </c>
      <c r="I59" s="227" t="s">
        <v>12</v>
      </c>
      <c r="J59" s="232">
        <f>C59*100/B59</f>
        <v>1293.3227859480062</v>
      </c>
      <c r="K59" s="233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</row>
    <row r="60" spans="1:27" s="175" customFormat="1" ht="21">
      <c r="A60" s="165"/>
      <c r="B60" s="166"/>
      <c r="C60" s="167"/>
      <c r="D60" s="168"/>
      <c r="E60" s="169"/>
      <c r="F60" s="167"/>
      <c r="G60" s="168"/>
      <c r="H60" s="167"/>
      <c r="I60" s="167"/>
      <c r="J60" s="168"/>
      <c r="K60" s="170"/>
      <c r="L60" s="171"/>
      <c r="M60" s="172"/>
      <c r="N60" s="170"/>
      <c r="O60" s="173"/>
      <c r="P60" s="170"/>
      <c r="Q60" s="170"/>
      <c r="R60" s="173"/>
      <c r="S60" s="170"/>
      <c r="T60" s="170"/>
      <c r="U60" s="173"/>
      <c r="V60" s="327"/>
      <c r="W60" s="327"/>
      <c r="X60" s="327"/>
      <c r="Y60" s="327"/>
      <c r="Z60" s="174"/>
      <c r="AA60" s="174"/>
    </row>
    <row r="61" spans="1:27" s="175" customFormat="1" ht="21">
      <c r="A61" s="176" t="s">
        <v>73</v>
      </c>
      <c r="B61" s="177"/>
      <c r="C61" s="167"/>
      <c r="D61" s="178"/>
      <c r="E61" s="179"/>
      <c r="F61" s="169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69"/>
      <c r="V61" s="178"/>
      <c r="W61" s="179"/>
      <c r="X61" s="169"/>
      <c r="Y61" s="169"/>
      <c r="Z61" s="181"/>
      <c r="AA61" s="181"/>
    </row>
    <row r="62" spans="1:27" s="175" customFormat="1" ht="21">
      <c r="A62" s="182" t="s">
        <v>72</v>
      </c>
      <c r="B62" s="177"/>
      <c r="C62" s="167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1"/>
    </row>
    <row r="63" spans="1:27" s="175" customFormat="1" ht="21">
      <c r="A63" s="180" t="s">
        <v>71</v>
      </c>
      <c r="B63" s="180"/>
      <c r="C63" s="180"/>
      <c r="D63" s="183"/>
      <c r="E63" s="183"/>
      <c r="F63" s="183"/>
      <c r="G63" s="180"/>
      <c r="H63" s="180"/>
      <c r="I63" s="180"/>
      <c r="J63" s="184"/>
      <c r="K63" s="180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</row>
    <row r="64" spans="1:11" ht="21.75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</row>
    <row r="65" spans="1:19" ht="21.75">
      <c r="A65" s="314" t="s">
        <v>70</v>
      </c>
      <c r="B65" s="184"/>
      <c r="C65" s="180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</row>
    <row r="66" spans="1:19" ht="21.75">
      <c r="A66" s="180" t="s">
        <v>69</v>
      </c>
      <c r="B66" s="184"/>
      <c r="C66" s="180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</row>
    <row r="67" spans="1:5" ht="21.75">
      <c r="A67" s="312"/>
      <c r="C67" s="188"/>
      <c r="E67" s="189"/>
    </row>
    <row r="68" spans="1:5" ht="21.75">
      <c r="A68" s="312"/>
      <c r="C68" s="188"/>
      <c r="E68" s="189"/>
    </row>
    <row r="69" spans="1:5" ht="21.75">
      <c r="A69" s="312"/>
      <c r="C69" s="188"/>
      <c r="E69" s="189"/>
    </row>
    <row r="70" spans="1:3" ht="21.75">
      <c r="A70" s="186"/>
      <c r="C70" s="188"/>
    </row>
    <row r="72" ht="21.75">
      <c r="A72" s="186"/>
    </row>
  </sheetData>
  <mergeCells count="17">
    <mergeCell ref="A2:K2"/>
    <mergeCell ref="A4:A5"/>
    <mergeCell ref="B4:B5"/>
    <mergeCell ref="C4:C5"/>
    <mergeCell ref="D4:I4"/>
    <mergeCell ref="J4:J5"/>
    <mergeCell ref="K4:K5"/>
    <mergeCell ref="H5:I5"/>
    <mergeCell ref="G3:J3"/>
    <mergeCell ref="A39:A40"/>
    <mergeCell ref="B39:B40"/>
    <mergeCell ref="C39:C40"/>
    <mergeCell ref="D39:I39"/>
    <mergeCell ref="J39:J40"/>
    <mergeCell ref="K39:K40"/>
    <mergeCell ref="H40:I40"/>
    <mergeCell ref="V60:Y60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cp:lastPrinted>2007-09-07T02:20:13Z</cp:lastPrinted>
  <dcterms:created xsi:type="dcterms:W3CDTF">2007-08-09T06:50:15Z</dcterms:created>
  <dcterms:modified xsi:type="dcterms:W3CDTF">2007-09-07T02:22:15Z</dcterms:modified>
  <cp:category/>
  <cp:version/>
  <cp:contentType/>
  <cp:contentStatus/>
</cp:coreProperties>
</file>